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455" windowHeight="8085"/>
  </bookViews>
  <sheets>
    <sheet name="2ヶ月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<sst xmlns="http://schemas.openxmlformats.org/spreadsheetml/2006/main" xmlns:r="http://schemas.openxmlformats.org/officeDocument/2006/relationships" count="22" uniqueCount="22">
  <si>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合計</t>
    <rPh sb="0" eb="2">
      <t>ゴウケイ</t>
    </rPh>
    <phoneticPr fontId="4"/>
  </si>
  <si>
    <t>円</t>
    <rPh sb="0" eb="1">
      <t>エン</t>
    </rPh>
    <phoneticPr fontId="4"/>
  </si>
  <si>
    <t>口径</t>
    <rPh sb="0" eb="2">
      <t>コウケイ</t>
    </rPh>
    <phoneticPr fontId="4"/>
  </si>
  <si>
    <t>使用水量</t>
    <rPh sb="0" eb="2">
      <t>シヨウ</t>
    </rPh>
    <rPh sb="2" eb="4">
      <t>スイリョウ</t>
    </rPh>
    <phoneticPr fontId="4"/>
  </si>
  <si>
    <t>基本料金</t>
    <rPh sb="0" eb="2">
      <t>キホン</t>
    </rPh>
    <rPh sb="2" eb="4">
      <t>リョウキン</t>
    </rPh>
    <phoneticPr fontId="4"/>
  </si>
  <si>
    <t>■水道料金</t>
    <rPh sb="1" eb="3">
      <t>スイドウ</t>
    </rPh>
    <rPh sb="3" eb="5">
      <t>リョウキン</t>
    </rPh>
    <phoneticPr fontId="4"/>
  </si>
  <si>
    <t>従量料金</t>
    <rPh sb="0" eb="2">
      <t>ジュウリョウ</t>
    </rPh>
    <rPh sb="2" eb="4">
      <t>リョウキン</t>
    </rPh>
    <phoneticPr fontId="4"/>
  </si>
  <si>
    <t>消費税</t>
    <rPh sb="0" eb="3">
      <t>ショウヒゼイ</t>
    </rPh>
    <phoneticPr fontId="4"/>
  </si>
  <si>
    <t>■上下水道料金合計</t>
    <rPh sb="1" eb="3">
      <t>ジョウゲ</t>
    </rPh>
    <rPh sb="3" eb="5">
      <t>スイドウ</t>
    </rPh>
    <rPh sb="5" eb="7">
      <t>リョウキン</t>
    </rPh>
    <rPh sb="7" eb="9">
      <t>ゴウケイ</t>
    </rPh>
    <phoneticPr fontId="4"/>
  </si>
  <si>
    <t>mm</t>
  </si>
  <si>
    <t>㎥</t>
  </si>
  <si>
    <t>■下水道使用料</t>
    <rPh sb="1" eb="4">
      <t>ゲスイドウ</t>
    </rPh>
    <rPh sb="4" eb="7">
      <t>シヨウリョウ</t>
    </rPh>
    <phoneticPr fontId="4"/>
  </si>
  <si>
    <t>超過料金</t>
    <rPh sb="0" eb="2">
      <t>チョウカ</t>
    </rPh>
    <rPh sb="2" eb="4">
      <t>リョウキン</t>
    </rPh>
    <phoneticPr fontId="4"/>
  </si>
  <si>
    <t>口径</t>
    <rPh sb="0" eb="2">
      <t>こうけい</t>
    </rPh>
    <phoneticPr fontId="1" type="Hiragana"/>
  </si>
  <si>
    <t>101～200</t>
  </si>
  <si>
    <t>41～60</t>
  </si>
  <si>
    <t>基本料金</t>
    <rPh sb="0" eb="2">
      <t>きほん</t>
    </rPh>
    <rPh sb="2" eb="4">
      <t>りょうきん</t>
    </rPh>
    <phoneticPr fontId="1" type="Hiragana"/>
  </si>
  <si>
    <t>上下水道料金計算表　【令和９年４月１日から】</t>
    <rPh sb="0" eb="2">
      <t>ジョウゲ</t>
    </rPh>
    <rPh sb="2" eb="4">
      <t>スイドウ</t>
    </rPh>
    <rPh sb="4" eb="6">
      <t>リョウキン</t>
    </rPh>
    <rPh sb="6" eb="8">
      <t>ケイサン</t>
    </rPh>
    <rPh sb="8" eb="9">
      <t>ヒョウ</t>
    </rPh>
    <rPh sb="11" eb="13">
      <t>レイワ</t>
    </rPh>
    <rPh sb="14" eb="15">
      <t>ネン</t>
    </rPh>
    <rPh sb="16" eb="17">
      <t>ツキ</t>
    </rPh>
    <rPh sb="18" eb="19">
      <t>ヒ</t>
    </rPh>
    <phoneticPr fontId="4"/>
  </si>
  <si>
    <t>1～20</t>
  </si>
  <si>
    <t>21～40</t>
  </si>
  <si>
    <t>61～100</t>
  </si>
  <si>
    <t>201～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</si>
</sst>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5" formatCode="&quot;¥&quot;#,##0;&quot;¥&quot;\-#,##0"/>
    <numFmt numFmtId="176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0" fillId="4" borderId="0" xfId="0" applyFill="1" applyBorder="1" applyProtection="1">
      <alignment vertical="center"/>
      <protection locked="0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0" fillId="3" borderId="0" xfId="0" applyFill="1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176" fontId="3" fillId="3" borderId="0" xfId="0" applyNumberFormat="1" applyFont="1" applyFill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5" fontId="0" fillId="0" borderId="10" xfId="0" applyNumberFormat="1" applyBorder="1">
      <alignment vertical="center"/>
    </xf>
    <xf numFmtId="5" fontId="0" fillId="0" borderId="11" xfId="0" applyNumberFormat="1" applyBorder="1">
      <alignment vertical="center"/>
    </xf>
    <xf numFmtId="5" fontId="0" fillId="0" borderId="9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370840</xdr:colOff>
      <xdr:row>1</xdr:row>
      <xdr:rowOff>104140</xdr:rowOff>
    </xdr:from>
    <xdr:to xmlns:xdr="http://schemas.openxmlformats.org/drawingml/2006/spreadsheetDrawing">
      <xdr:col>11</xdr:col>
      <xdr:colOff>323215</xdr:colOff>
      <xdr:row>5</xdr:row>
      <xdr:rowOff>7620</xdr:rowOff>
    </xdr:to>
    <xdr:sp macro="" textlink="">
      <xdr:nvSpPr>
        <xdr:cNvPr id="2" name="テキスト 2"/>
        <xdr:cNvSpPr txBox="1"/>
      </xdr:nvSpPr>
      <xdr:spPr>
        <a:xfrm>
          <a:off x="4485640" y="342265"/>
          <a:ext cx="3381375" cy="8655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簡易計算のため実際の料金とは異なる場合がございます。</a:t>
          </a:r>
          <a:endParaRPr kumimoji="1" lang="ja-JP" altLang="en-US"/>
        </a:p>
        <a:p>
          <a:r>
            <a:rPr kumimoji="1" lang="ja-JP" altLang="en-US"/>
            <a:t>あらかじめご了承ください。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2"/>
  <sheetViews>
    <sheetView tabSelected="1" view="pageBreakPreview" zoomScale="60" workbookViewId="0">
      <selection activeCell="D4" sqref="D4"/>
    </sheetView>
  </sheetViews>
  <sheetFormatPr defaultRowHeight="18.75"/>
  <sheetData>
    <row r="1" spans="1:14">
      <c r="A1" s="1" t="s">
        <v>17</v>
      </c>
    </row>
    <row r="2" spans="1:14" ht="19.5"/>
    <row r="3" spans="1:14">
      <c r="B3" s="2"/>
      <c r="C3" s="5"/>
      <c r="D3" s="5"/>
      <c r="E3" s="5"/>
      <c r="F3" s="18"/>
      <c r="M3" s="21" t="s">
        <v>13</v>
      </c>
      <c r="N3" s="21" t="s">
        <v>16</v>
      </c>
    </row>
    <row r="4" spans="1:14">
      <c r="B4" s="3"/>
      <c r="C4" s="6" t="s">
        <v>2</v>
      </c>
      <c r="D4" s="11"/>
      <c r="E4" s="15" t="s">
        <v>9</v>
      </c>
      <c r="F4" s="19"/>
      <c r="M4" s="22">
        <v>13</v>
      </c>
      <c r="N4" s="24">
        <v>1580</v>
      </c>
    </row>
    <row r="5" spans="1:14">
      <c r="B5" s="3"/>
      <c r="F5" s="19"/>
      <c r="M5" s="23">
        <v>20</v>
      </c>
      <c r="N5" s="25">
        <v>2640</v>
      </c>
    </row>
    <row r="6" spans="1:14">
      <c r="B6" s="3"/>
      <c r="C6" s="6" t="s">
        <v>3</v>
      </c>
      <c r="D6" s="11">
        <v>0</v>
      </c>
      <c r="E6" s="15" t="s">
        <v>10</v>
      </c>
      <c r="F6" s="19"/>
      <c r="M6" s="23">
        <v>25</v>
      </c>
      <c r="N6" s="25">
        <v>4740</v>
      </c>
    </row>
    <row r="7" spans="1:14" ht="19.5">
      <c r="B7" s="4"/>
      <c r="C7" s="7"/>
      <c r="D7" s="7"/>
      <c r="E7" s="7"/>
      <c r="F7" s="20"/>
      <c r="M7" s="23">
        <v>30</v>
      </c>
      <c r="N7" s="25">
        <v>6580</v>
      </c>
    </row>
    <row r="8" spans="1:14">
      <c r="M8" s="23">
        <v>40</v>
      </c>
      <c r="N8" s="25">
        <v>13680</v>
      </c>
    </row>
    <row r="9" spans="1:14">
      <c r="M9" s="23">
        <v>50</v>
      </c>
      <c r="N9" s="25">
        <v>21820</v>
      </c>
    </row>
    <row r="10" spans="1:14">
      <c r="C10" s="8" t="s">
        <v>5</v>
      </c>
      <c r="H10" s="8" t="s">
        <v>11</v>
      </c>
      <c r="M10" s="23">
        <v>75</v>
      </c>
      <c r="N10" s="25">
        <v>50500</v>
      </c>
    </row>
    <row r="11" spans="1:14">
      <c r="M11" s="23">
        <v>100</v>
      </c>
      <c r="N11" s="25">
        <v>83380</v>
      </c>
    </row>
    <row r="12" spans="1:14">
      <c r="C12" s="8" t="s">
        <v>4</v>
      </c>
      <c r="D12" s="12" t="e">
        <f>VLOOKUP(D4,M4:N12,2)</f>
        <v>#N/A</v>
      </c>
      <c r="E12" t="s">
        <v>1</v>
      </c>
      <c r="H12" s="8" t="s">
        <v>4</v>
      </c>
      <c r="I12" s="12">
        <v>2832</v>
      </c>
      <c r="J12" t="s">
        <v>1</v>
      </c>
      <c r="M12" s="23">
        <v>150</v>
      </c>
      <c r="N12" s="25">
        <v>181480</v>
      </c>
    </row>
    <row r="14" spans="1:14">
      <c r="C14" s="8" t="s">
        <v>6</v>
      </c>
      <c r="D14" s="12">
        <f>IF(D6&lt;21,69*D6,IF(D6&lt;41,1380+130*(D6-20),IF(D6&lt;61,3980+219*(D6-40),IF(D6&lt;101,8360+288*(D6-60),IF(D6&lt;201,19880+315*(D6-100),51380+356*(D6-200))))))</f>
        <v>0</v>
      </c>
      <c r="E14" t="s">
        <v>1</v>
      </c>
      <c r="H14" s="8" t="s">
        <v>12</v>
      </c>
      <c r="I14" s="12">
        <f>IF(D6&lt;21,0,IF(D6&lt;61,160*(D6-20),IF(D6&lt;201,6400+198*(D6-60),IF(D6&lt;1001,34120+234*(D6-200),221320+272*(D6-1000)))))</f>
        <v>0</v>
      </c>
      <c r="J14" t="s">
        <v>1</v>
      </c>
      <c r="M14" s="21" t="s">
        <v>18</v>
      </c>
      <c r="N14" s="26">
        <v>69</v>
      </c>
    </row>
    <row r="15" spans="1:14">
      <c r="M15" s="21" t="s">
        <v>19</v>
      </c>
      <c r="N15" s="26">
        <v>130</v>
      </c>
    </row>
    <row r="16" spans="1:14">
      <c r="C16" s="8" t="s">
        <v>7</v>
      </c>
      <c r="D16" s="12" t="e">
        <f>ROUNDDOWN((D12+D14)*0.1,0)</f>
        <v>#N/A</v>
      </c>
      <c r="E16" t="s">
        <v>1</v>
      </c>
      <c r="H16" s="8" t="s">
        <v>7</v>
      </c>
      <c r="I16" s="12">
        <f>ROUNDDOWN((I12+I14)*0.1,0)</f>
        <v>283</v>
      </c>
      <c r="J16" t="s">
        <v>1</v>
      </c>
      <c r="M16" s="21" t="s">
        <v>15</v>
      </c>
      <c r="N16" s="26">
        <v>219</v>
      </c>
    </row>
    <row r="17" spans="3:14">
      <c r="M17" s="21" t="s">
        <v>20</v>
      </c>
      <c r="N17" s="26">
        <v>288</v>
      </c>
    </row>
    <row r="18" spans="3:14">
      <c r="C18" s="9" t="s">
        <v>0</v>
      </c>
      <c r="D18" s="13" t="e">
        <f>D12+D14+D16</f>
        <v>#N/A</v>
      </c>
      <c r="E18" s="16" t="s">
        <v>1</v>
      </c>
      <c r="H18" s="9" t="s">
        <v>0</v>
      </c>
      <c r="I18" s="13">
        <f>I12+I14+I16</f>
        <v>3115</v>
      </c>
      <c r="J18" s="16" t="s">
        <v>1</v>
      </c>
      <c r="M18" s="21" t="s">
        <v>14</v>
      </c>
      <c r="N18" s="26">
        <v>315</v>
      </c>
    </row>
    <row r="19" spans="3:14">
      <c r="M19" s="21" t="s">
        <v>21</v>
      </c>
      <c r="N19" s="26">
        <v>356</v>
      </c>
    </row>
    <row r="22" spans="3:14">
      <c r="C22" s="10" t="s">
        <v>8</v>
      </c>
      <c r="D22" s="14"/>
      <c r="E22" s="17" t="e">
        <f>D18+I18</f>
        <v>#N/A</v>
      </c>
      <c r="F22" s="10"/>
      <c r="G22" s="10"/>
      <c r="H22" s="10" t="s">
        <v>1</v>
      </c>
    </row>
  </sheetData>
  <sheetProtection password="C2D8" sheet="1" objects="1" scenarios="1" selectLockedCells="1"/>
  <mergeCells count="1">
    <mergeCell ref="E22:G22"/>
  </mergeCells>
  <phoneticPr fontId="1" type="Hiragana"/>
  <dataValidations count="1">
    <dataValidation type="list" allowBlank="1" showDropDown="0" showInputMessage="1" showErrorMessage="1" sqref="D4">
      <formula1>$M$4:$M$13</formula1>
    </dataValidation>
  </dataValidations>
  <pageMargins left="0.7" right="0.7" top="0.75" bottom="0.75" header="0.3" footer="0.3"/>
  <pageSetup paperSize="9" scale="95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2ヶ月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2026-07-27T23:56:01Z</dcterms:created>
  <dcterms:modified xsi:type="dcterms:W3CDTF">2026-08-04T01:31:34Z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2026-08-04T01:31:34Z</vt:filetime>
  </property>
</Properties>
</file>