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727"/>
  </bookViews>
  <sheets>
    <sheet name="有形固定資産" sheetId="7" r:id="rId1"/>
    <sheet name="投資及び出資金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</sheets>
  <definedNames>
    <definedName name="_xlnm.Print_Area" localSheetId="0">有形固定資産!$A$1:$T$51</definedName>
    <definedName name="_xlnm.Print_Area" localSheetId="1">投資及び出資金の明細!$B$1:$N$30</definedName>
    <definedName name="_xlnm.Print_Area" localSheetId="2">基金!$B$1:$L$15</definedName>
    <definedName name="_xlnm.Print_Area" localSheetId="3">貸付金!$B$1:$I$24</definedName>
    <definedName name="_xlnm.Print_Area" localSheetId="4">未収金及び長期延滞債権!$A$1:$H$25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7">引当金!$A$1:$H$9</definedName>
    <definedName name="_xlnm.Print_Area" localSheetId="8">補助金!$A$1:$G$23</definedName>
    <definedName name="_xlnm.Print_Area" localSheetId="9">財源明細!$A$1:$G$20</definedName>
    <definedName name="_xlnm.Print_Area" localSheetId="10">財源情報明細!$B$1:$I$10</definedName>
    <definedName name="_xlnm.Print_Area" localSheetId="11">資金明細!$A$1:$E$8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<sst xmlns="http://schemas.openxmlformats.org/spreadsheetml/2006/main" xmlns:r="http://schemas.openxmlformats.org/officeDocument/2006/relationships" count="252" uniqueCount="252">
  <si>
    <t>金額</t>
    <rPh sb="0" eb="2">
      <t>キンガク</t>
    </rPh>
    <phoneticPr fontId="3"/>
  </si>
  <si>
    <t>　所得税返納金</t>
    <rPh sb="1" eb="4">
      <t>ショトクゼイ</t>
    </rPh>
    <rPh sb="4" eb="6">
      <t>ヘンノウ</t>
    </rPh>
    <rPh sb="6" eb="7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</si>
  <si>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</si>
  <si>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</si>
  <si>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市場価格のあるもの</t>
    <rPh sb="0" eb="2">
      <t>シジョウ</t>
    </rPh>
    <rPh sb="2" eb="4">
      <t>カカク</t>
    </rPh>
    <phoneticPr fontId="3"/>
  </si>
  <si>
    <t xml:space="preserve">
資本金
（E)</t>
    <rPh sb="1" eb="4">
      <t>シホンキン</t>
    </rPh>
    <phoneticPr fontId="3"/>
  </si>
  <si>
    <t>長期貸付金</t>
    <rPh sb="0" eb="2">
      <t>チョウキ</t>
    </rPh>
    <rPh sb="2" eb="5">
      <t>カシツケキン</t>
    </rPh>
    <phoneticPr fontId="3"/>
  </si>
  <si>
    <t>土地</t>
    <rPh sb="0" eb="2">
      <t>トチ</t>
    </rPh>
    <phoneticPr fontId="3"/>
  </si>
  <si>
    <t>短期貸付金</t>
    <rPh sb="0" eb="2">
      <t>タンキ</t>
    </rPh>
    <rPh sb="2" eb="5">
      <t>カシツケキン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</si>
  <si>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</si>
  <si>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資本的
補助金</t>
    <rPh sb="0" eb="3">
      <t>シホンテキ</t>
    </rPh>
    <rPh sb="4" eb="7">
      <t>ホジョキン</t>
    </rPh>
    <phoneticPr fontId="3"/>
  </si>
  <si>
    <t xml:space="preserve">
資産
（B)</t>
    <rPh sb="1" eb="3">
      <t>シサン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</si>
  <si>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</si>
  <si>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その他</t>
    <rPh sb="2" eb="3">
      <t>ホカ</t>
    </rPh>
    <phoneticPr fontId="3"/>
  </si>
  <si>
    <t xml:space="preserve"> インフラ資産</t>
    <rPh sb="5" eb="7">
      <t>シサン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</si>
  <si>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</si>
  <si>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</si>
  <si>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 xml:space="preserve">
出資金額
（A)</t>
    <rPh sb="1" eb="3">
      <t>シュッシ</t>
    </rPh>
    <rPh sb="3" eb="5">
      <t>キンガク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</si>
  <si>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</si>
  <si>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減債基金</t>
    <rPh sb="0" eb="2">
      <t>ゲンサイ</t>
    </rPh>
    <rPh sb="2" eb="4">
      <t>キキン</t>
    </rPh>
    <phoneticPr fontId="3"/>
  </si>
  <si>
    <t>消防</t>
    <rPh sb="0" eb="2">
      <t>ショウボウ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</si>
  <si>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</si>
  <si>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その他の補助金等</t>
    <rPh sb="2" eb="3">
      <t>タ</t>
    </rPh>
    <rPh sb="4" eb="7">
      <t>ホジョキン</t>
    </rPh>
    <rPh sb="7" eb="8">
      <t>ナド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</si>
  <si>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</si>
  <si>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</si>
  <si>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合計</t>
    <rPh sb="0" eb="2">
      <t>ゴウケイ</t>
    </rPh>
    <phoneticPr fontId="3"/>
  </si>
  <si>
    <t>飯能地域資源利活用合同会社</t>
    <rPh sb="0" eb="2">
      <t>ハンノウ</t>
    </rPh>
    <rPh sb="2" eb="4">
      <t>チイキ</t>
    </rPh>
    <rPh sb="4" eb="6">
      <t>シゲン</t>
    </rPh>
    <rPh sb="6" eb="9">
      <t>リカツヨウ</t>
    </rPh>
    <rPh sb="9" eb="11">
      <t>ゴウドウ</t>
    </rPh>
    <rPh sb="11" eb="13">
      <t>ガイシャ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</si>
  <si>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</si>
  <si>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</si>
  <si>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</si>
  <si>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産業振興</t>
    <rPh sb="0" eb="2">
      <t>サンギョウ</t>
    </rPh>
    <rPh sb="2" eb="4">
      <t>シンコウ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</si>
  <si>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</si>
  <si>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</si>
  <si>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</si>
  <si>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区分</t>
    <rPh sb="0" eb="2">
      <t>クブン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</si>
  <si>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</si>
  <si>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種類</t>
    <rPh sb="0" eb="2">
      <t>シュルイ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</si>
  <si>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</si>
  <si>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取得原価
（A）×（D)
（E)</t>
    <rPh sb="0" eb="2">
      <t>シュトク</t>
    </rPh>
    <rPh sb="2" eb="4">
      <t>ゲンカ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</si>
  <si>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</si>
  <si>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</si>
  <si>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</si>
  <si>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</si>
  <si>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合併処理浄化槽維持管理補助金</t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</si>
  <si>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</si>
  <si>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　　工作物</t>
    <rPh sb="2" eb="5">
      <t>コウサクブツ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</si>
  <si>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</si>
  <si>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</si>
  <si>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</si>
  <si>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</si>
  <si>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</si>
  <si>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　土地貸付収入</t>
    <rPh sb="1" eb="3">
      <t>トチ</t>
    </rPh>
    <rPh sb="3" eb="5">
      <t>カシツケ</t>
    </rPh>
    <rPh sb="5" eb="7">
      <t>シュウニュウ</t>
    </rPh>
    <phoneticPr fontId="3"/>
  </si>
  <si>
    <t>　　建物</t>
    <rPh sb="2" eb="4">
      <t>タテモノ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</si>
  <si>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</si>
  <si>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</si>
  <si>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国庫支出金</t>
    <rPh sb="0" eb="2">
      <t>コッコ</t>
    </rPh>
    <rPh sb="2" eb="5">
      <t>シシュツキン</t>
    </rPh>
    <phoneticPr fontId="3"/>
  </si>
  <si>
    <t>　　その他</t>
    <rPh sb="4" eb="5">
      <t>タ</t>
    </rPh>
    <phoneticPr fontId="3"/>
  </si>
  <si>
    <t>総合計</t>
    <rPh sb="0" eb="2">
      <t>ソウゴウ</t>
    </rPh>
    <rPh sb="2" eb="3">
      <t>ケイ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</si>
  <si>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"/>
  </si>
  <si>
    <t>　　土地</t>
    <rPh sb="2" eb="4">
      <t>トチ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</si>
  <si>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</si>
  <si>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　　その他</t>
    <rPh sb="4" eb="5">
      <t>タ</t>
    </rPh>
    <phoneticPr fontId="23"/>
  </si>
  <si>
    <t>　　建設仮勘定</t>
    <rPh sb="2" eb="4">
      <t>ケンセツ</t>
    </rPh>
    <rPh sb="4" eb="7">
      <t>カリカンジョウ</t>
    </rPh>
    <phoneticPr fontId="3"/>
  </si>
  <si>
    <t xml:space="preserve"> 物品</t>
    <rPh sb="1" eb="3">
      <t>ブッピン</t>
    </rPh>
    <phoneticPr fontId="3"/>
  </si>
  <si>
    <t>教育</t>
    <rPh sb="0" eb="2">
      <t>キョウイク</t>
    </rPh>
    <phoneticPr fontId="3"/>
  </si>
  <si>
    <t>環境衛生</t>
    <rPh sb="0" eb="2">
      <t>カンキョウ</t>
    </rPh>
    <rPh sb="2" eb="4">
      <t>エイセイ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</si>
  <si>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</si>
  <si>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</si>
  <si>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うち住民公募債</t>
    <rPh sb="2" eb="4">
      <t>ジュウミン</t>
    </rPh>
    <rPh sb="4" eb="7">
      <t>コウボサイ</t>
    </rPh>
    <phoneticPr fontId="3"/>
  </si>
  <si>
    <t>総務</t>
    <rPh sb="0" eb="2">
      <t>ソウム</t>
    </rPh>
    <phoneticPr fontId="3"/>
  </si>
  <si>
    <t>③投資及び出資金の明細</t>
  </si>
  <si>
    <t xml:space="preserve">
負債
（C)</t>
    <rPh sb="1" eb="3">
      <t>フサイ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</si>
  <si>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</si>
  <si>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</si>
  <si>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</si>
  <si>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</si>
  <si>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>固定資産　合計</t>
    <rPh sb="0" eb="2">
      <t>コテイ</t>
    </rPh>
    <rPh sb="2" eb="4">
      <t>シサン</t>
    </rPh>
    <rPh sb="5" eb="7">
      <t>ゴウケイ</t>
    </rPh>
    <phoneticPr fontId="3"/>
  </si>
  <si>
    <t>評価差額
（C）－（E)
（F)</t>
    <rPh sb="0" eb="2">
      <t>ヒョウカ</t>
    </rPh>
    <rPh sb="2" eb="4">
      <t>サガク</t>
    </rPh>
    <phoneticPr fontId="3"/>
  </si>
  <si>
    <t>相手先名</t>
    <rPh sb="0" eb="3">
      <t>アイテサキ</t>
    </rPh>
    <rPh sb="3" eb="4">
      <t>メイ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</si>
  <si>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</si>
  <si>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</si>
  <si>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</si>
  <si>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出資割合（％）
（A）/（E)
（F)</t>
    <rPh sb="0" eb="2">
      <t>シュッシ</t>
    </rPh>
    <rPh sb="2" eb="4">
      <t>ワリアイ</t>
    </rPh>
    <phoneticPr fontId="3"/>
  </si>
  <si>
    <t>　軽自動車税</t>
    <rPh sb="1" eb="5">
      <t>ケイジドウシャ</t>
    </rPh>
    <rPh sb="5" eb="6">
      <t>ゼイ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</si>
  <si>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</si>
  <si>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実質価額
（D)×（F)
（G)</t>
    <rPh sb="0" eb="2">
      <t>ジッシツ</t>
    </rPh>
    <rPh sb="2" eb="4">
      <t>カガク</t>
    </rPh>
    <phoneticPr fontId="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</si>
  <si>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</si>
  <si>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</si>
  <si>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r>
      <t xml:space="preserve">合計
</t>
    </r>
    <r>
      <rPr>
        <sz val="8"/>
        <color auto="1"/>
        <rFont val="ＭＳ Ｐゴシック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</si>
  <si>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</si>
  <si>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</si>
  <si>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</si>
  <si>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</si>
  <si>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</si>
  <si>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</si>
  <si>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</si>
  <si>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</si>
  <si>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5">
      <t>サンコウシャ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</si>
  <si>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</si>
  <si>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その他の貸付金</t>
    <rPh sb="2" eb="3">
      <t>タ</t>
    </rPh>
    <rPh sb="4" eb="7">
      <t>カシツケキン</t>
    </rPh>
    <phoneticPr fontId="3"/>
  </si>
  <si>
    <t>⑤貸付金の明細</t>
  </si>
  <si>
    <t>地方税</t>
    <rPh sb="0" eb="3">
      <t>チホウゼイ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</si>
  <si>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</si>
  <si>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⑦未収金の明細</t>
    <rPh sb="1" eb="4">
      <t>ミシュウキン</t>
    </rPh>
    <rPh sb="5" eb="7">
      <t>メイサイ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</si>
  <si>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</si>
  <si>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</si>
  <si>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1.5％超
2.0％以下</t>
    <rPh sb="4" eb="5">
      <t>チョウ</t>
    </rPh>
    <rPh sb="10" eb="12">
      <t>イカ</t>
    </rPh>
    <phoneticPr fontId="24"/>
  </si>
  <si>
    <t>小計</t>
    <rPh sb="0" eb="2">
      <t>ショウケイ</t>
    </rPh>
    <phoneticPr fontId="3"/>
  </si>
  <si>
    <t>【未収金】</t>
    <rPh sb="1" eb="4">
      <t>ミシュウキン</t>
    </rPh>
    <phoneticPr fontId="3"/>
  </si>
  <si>
    <t>（単位：千円）</t>
    <rPh sb="1" eb="3">
      <t>タンイ</t>
    </rPh>
    <rPh sb="4" eb="6">
      <t>センエン</t>
    </rPh>
    <phoneticPr fontId="25"/>
  </si>
  <si>
    <t>税等未収金</t>
    <rPh sb="0" eb="1">
      <t>ゼイ</t>
    </rPh>
    <rPh sb="1" eb="2">
      <t>ナド</t>
    </rPh>
    <rPh sb="2" eb="5">
      <t>ミシュウキン</t>
    </rPh>
    <phoneticPr fontId="3"/>
  </si>
  <si>
    <t>市中銀行</t>
    <rPh sb="0" eb="2">
      <t>シチュウ</t>
    </rPh>
    <rPh sb="2" eb="4">
      <t>ギンコウ</t>
    </rPh>
    <phoneticPr fontId="24"/>
  </si>
  <si>
    <t>その他の未収金</t>
    <rPh sb="2" eb="3">
      <t>タ</t>
    </rPh>
    <rPh sb="4" eb="7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</si>
  <si>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</si>
  <si>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</si>
  <si>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</si>
  <si>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</si>
  <si>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</si>
  <si>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</si>
  <si>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</si>
  <si>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</si>
  <si>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2.0％超
2.5％以下</t>
    <rPh sb="4" eb="5">
      <t>チョウ</t>
    </rPh>
    <rPh sb="10" eb="12">
      <t>イカ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</si>
  <si>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</si>
  <si>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</si>
  <si>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</si>
  <si>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</si>
  <si>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</si>
  <si>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</si>
  <si>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</si>
  <si>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</si>
  <si>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</si>
  <si>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9件</t>
    <rPh sb="1" eb="2">
      <t>ケン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</si>
  <si>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</si>
  <si>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</si>
  <si>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</si>
  <si>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</si>
  <si>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市営住宅使用料</t>
    <rPh sb="1" eb="3">
      <t>シエイ</t>
    </rPh>
    <rPh sb="3" eb="5">
      <t>ジュウタク</t>
    </rPh>
    <rPh sb="5" eb="8">
      <t>シヨウリョウ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</si>
  <si>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23"/>
  </si>
  <si>
    <t>埼玉伝統工芸協会</t>
    <rPh sb="0" eb="2">
      <t>サイタマ</t>
    </rPh>
    <rPh sb="2" eb="4">
      <t>デントウ</t>
    </rPh>
    <rPh sb="4" eb="6">
      <t>コウゲイ</t>
    </rPh>
    <rPh sb="6" eb="8">
      <t>キョウカイ</t>
    </rPh>
    <phoneticPr fontId="3"/>
  </si>
  <si>
    <t>㈱みずほフィナンシャルグループ</t>
  </si>
  <si>
    <t>1.5％以下</t>
    <rPh sb="4" eb="6">
      <t>イカ</t>
    </rPh>
    <phoneticPr fontId="24"/>
  </si>
  <si>
    <t>住宅リフォーム等資金補助金</t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</si>
  <si>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</si>
  <si>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</si>
  <si>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73件</t>
    <rPh sb="2" eb="3">
      <t>ケン</t>
    </rPh>
    <phoneticPr fontId="3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</si>
  <si>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</si>
  <si>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</si>
  <si>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</si>
  <si>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地方債</t>
    <rPh sb="0" eb="3">
      <t>チホウサイ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</si>
  <si>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</si>
  <si>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県後期高齢者医療広域連合負担金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</si>
  <si>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</si>
  <si>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</si>
  <si>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</si>
  <si>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</si>
  <si>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・下加治自治会館修繕工事
・上赤工自治会館修繕工事</t>
    <rPh sb="1" eb="4">
      <t>シモカジ</t>
    </rPh>
    <rPh sb="4" eb="6">
      <t>ジチ</t>
    </rPh>
    <rPh sb="6" eb="8">
      <t>カイカン</t>
    </rPh>
    <rPh sb="8" eb="10">
      <t>シュウゼン</t>
    </rPh>
    <rPh sb="10" eb="12">
      <t>コウジ</t>
    </rPh>
    <rPh sb="14" eb="17">
      <t>カミアカダクミ</t>
    </rPh>
    <rPh sb="17" eb="19">
      <t>ジチ</t>
    </rPh>
    <rPh sb="19" eb="21">
      <t>カイカン</t>
    </rPh>
    <rPh sb="21" eb="23">
      <t>シュウゼン</t>
    </rPh>
    <rPh sb="23" eb="25">
      <t>コウジ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</si>
  <si>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</si>
  <si>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</si>
  <si>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</si>
  <si>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</si>
  <si>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3"/>
  </si>
  <si>
    <t>短期投資</t>
    <rPh sb="0" eb="2">
      <t>タンキ</t>
    </rPh>
    <rPh sb="2" eb="4">
      <t>トウシ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</si>
  <si>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</si>
  <si>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</si>
  <si>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</si>
  <si>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</si>
  <si>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</si>
  <si>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</si>
  <si>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その他</t>
    <rPh sb="2" eb="3">
      <t>タ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</si>
  <si>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</si>
  <si>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名称</t>
    <rPh sb="0" eb="2">
      <t>メイショウ</t>
    </rPh>
    <phoneticPr fontId="3"/>
  </si>
  <si>
    <t xml:space="preserve">
時価単価
（円）
（B）</t>
    <rPh sb="1" eb="3">
      <t>ジカ</t>
    </rPh>
    <rPh sb="3" eb="5">
      <t>タンカ</t>
    </rPh>
    <rPh sb="7" eb="8">
      <t>エン</t>
    </rPh>
    <phoneticPr fontId="3"/>
  </si>
  <si>
    <t>相手先</t>
    <rPh sb="0" eb="3">
      <t>アイテサキ</t>
    </rPh>
    <phoneticPr fontId="3"/>
  </si>
  <si>
    <t>下水道事業会計</t>
    <rPh sb="0" eb="7">
      <t>ゲスイドウジギョウカイケイ</t>
    </rPh>
    <phoneticPr fontId="3"/>
  </si>
  <si>
    <t>支出目的</t>
    <rPh sb="0" eb="2">
      <t>シシュツ</t>
    </rPh>
    <rPh sb="2" eb="4">
      <t>モクテキ</t>
    </rPh>
    <phoneticPr fontId="3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</si>
  <si>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</si>
  <si>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</si>
  <si>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</si>
  <si>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計</t>
    <rPh sb="0" eb="1">
      <t>ケイ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</si>
  <si>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</si>
  <si>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</si>
  <si>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</si>
  <si>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</si>
  <si>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</si>
  <si>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</si>
  <si>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</si>
  <si>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</si>
  <si>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</si>
  <si>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－</t>
  </si>
  <si>
    <t>税収等</t>
    <rPh sb="0" eb="3">
      <t>ゼイシュウナド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</si>
  <si>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</si>
  <si>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</si>
  <si>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</si>
  <si>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（１）資金の明細</t>
    <rPh sb="3" eb="5">
      <t>シキン</t>
    </rPh>
    <rPh sb="6" eb="8">
      <t>メイサイ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</si>
  <si>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</si>
  <si>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</si>
  <si>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</si>
  <si>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4,524件</t>
    <rPh sb="5" eb="6">
      <t>ケン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</si>
  <si>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</si>
  <si>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</si>
  <si>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</si>
  <si>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</si>
  <si>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>（単位：千円）</t>
    <rPh sb="1" eb="3">
      <t>タンイ</t>
    </rPh>
    <rPh sb="4" eb="6">
      <t>センエン</t>
    </rPh>
    <phoneticPr fontId="3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</si>
  <si>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3"/>
  </si>
  <si>
    <t>流動資産　合計</t>
    <rPh sb="0" eb="2">
      <t>リュウドウ</t>
    </rPh>
    <rPh sb="2" eb="4">
      <t>シサン</t>
    </rPh>
    <rPh sb="5" eb="7">
      <t>ゴウケイ</t>
    </rPh>
    <phoneticPr fontId="3"/>
  </si>
  <si>
    <t xml:space="preserve">
取得単価
（円）
（D)</t>
    <rPh sb="1" eb="3">
      <t>シュトク</t>
    </rPh>
    <rPh sb="3" eb="5">
      <t>タンカ</t>
    </rPh>
    <rPh sb="7" eb="8">
      <t>エン</t>
    </rPh>
    <phoneticPr fontId="3"/>
  </si>
  <si>
    <t>飯能市土地開発公社</t>
    <rPh sb="0" eb="3">
      <t>ハンノウシ</t>
    </rPh>
    <rPh sb="3" eb="5">
      <t>トチ</t>
    </rPh>
    <rPh sb="5" eb="7">
      <t>カイハツ</t>
    </rPh>
    <rPh sb="7" eb="9">
      <t>コウシャ</t>
    </rPh>
    <phoneticPr fontId="3"/>
  </si>
  <si>
    <t>飯能市社会福祉協議会</t>
    <rPh sb="0" eb="3">
      <t>ハンノウシ</t>
    </rPh>
    <rPh sb="3" eb="5">
      <t>シャカイ</t>
    </rPh>
    <rPh sb="5" eb="7">
      <t>フクシ</t>
    </rPh>
    <rPh sb="7" eb="10">
      <t>キョウギカイ</t>
    </rPh>
    <phoneticPr fontId="3"/>
  </si>
  <si>
    <t>㈱テレビ埼玉</t>
    <rPh sb="4" eb="6">
      <t>サイタマ</t>
    </rPh>
    <phoneticPr fontId="3"/>
  </si>
  <si>
    <t>飯能ケーブルテレビ㈱</t>
    <rPh sb="0" eb="2">
      <t>ハンノウ</t>
    </rPh>
    <phoneticPr fontId="3"/>
  </si>
  <si>
    <t>川越総合卸売市場（㈱</t>
    <rPh sb="0" eb="2">
      <t>カワゴエ</t>
    </rPh>
    <rPh sb="2" eb="4">
      <t>ソウゴウ</t>
    </rPh>
    <rPh sb="4" eb="6">
      <t>オロシウリ</t>
    </rPh>
    <rPh sb="6" eb="8">
      <t>イチバ</t>
    </rPh>
    <phoneticPr fontId="3"/>
  </si>
  <si>
    <t>西川広域森林組合</t>
    <rPh sb="0" eb="2">
      <t>ニシカワ</t>
    </rPh>
    <rPh sb="2" eb="4">
      <t>コウイキ</t>
    </rPh>
    <rPh sb="4" eb="6">
      <t>シンリン</t>
    </rPh>
    <rPh sb="6" eb="8">
      <t>クミアイ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</si>
  <si>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</si>
  <si>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埼玉県農林公社</t>
    <rPh sb="0" eb="3">
      <t>サイタマケン</t>
    </rPh>
    <rPh sb="3" eb="5">
      <t>ノウリン</t>
    </rPh>
    <rPh sb="5" eb="7">
      <t>コウシャ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</si>
  <si>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</si>
  <si>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埼玉県勤労者福祉センター</t>
    <rPh sb="0" eb="2">
      <t>サイタマ</t>
    </rPh>
    <rPh sb="2" eb="3">
      <t>ケン</t>
    </rPh>
    <rPh sb="3" eb="5">
      <t>キンロウ</t>
    </rPh>
    <rPh sb="5" eb="6">
      <t>シャ</t>
    </rPh>
    <rPh sb="6" eb="8">
      <t>フクシ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</si>
  <si>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</si>
  <si>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　奨学資金貸付金</t>
    <rPh sb="1" eb="3">
      <t>ショウガク</t>
    </rPh>
    <rPh sb="3" eb="5">
      <t>シキン</t>
    </rPh>
    <rPh sb="5" eb="7">
      <t>カシツケ</t>
    </rPh>
    <rPh sb="7" eb="8">
      <t>キン</t>
    </rPh>
    <phoneticPr fontId="3"/>
  </si>
  <si>
    <t>　水洗便所改造資金貸付金</t>
    <rPh sb="1" eb="3">
      <t>スイセン</t>
    </rPh>
    <rPh sb="3" eb="5">
      <t>ベンジョ</t>
    </rPh>
    <rPh sb="5" eb="7">
      <t>カイゾウ</t>
    </rPh>
    <rPh sb="7" eb="9">
      <t>シキン</t>
    </rPh>
    <rPh sb="9" eb="11">
      <t>カシツケ</t>
    </rPh>
    <rPh sb="11" eb="12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</si>
  <si>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</si>
  <si>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奨学金返還金</t>
    <rPh sb="1" eb="4">
      <t>ショウガクキン</t>
    </rPh>
    <rPh sb="4" eb="7">
      <t>ヘンカンキン</t>
    </rPh>
    <phoneticPr fontId="3"/>
  </si>
  <si>
    <t>　個人市民税</t>
    <rPh sb="1" eb="3">
      <t>コジン</t>
    </rPh>
    <rPh sb="3" eb="6">
      <t>シミンゼイ</t>
    </rPh>
    <phoneticPr fontId="3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</si>
  <si>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</si>
  <si>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</si>
  <si>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都市計画税</t>
    <rPh sb="1" eb="3">
      <t>トシ</t>
    </rPh>
    <rPh sb="3" eb="5">
      <t>ケイカク</t>
    </rPh>
    <rPh sb="5" eb="6">
      <t>ゼイ</t>
    </rPh>
    <phoneticPr fontId="3"/>
  </si>
  <si>
    <t>広域飯能斎場組合維持管理費負担金</t>
  </si>
  <si>
    <t>　保育所保護者負担金</t>
    <rPh sb="1" eb="3">
      <t>ホイク</t>
    </rPh>
    <rPh sb="3" eb="4">
      <t>ショ</t>
    </rPh>
    <rPh sb="4" eb="7">
      <t>ホゴシャ</t>
    </rPh>
    <rPh sb="7" eb="10">
      <t>フタンキン</t>
    </rPh>
    <phoneticPr fontId="3"/>
  </si>
  <si>
    <t>　市営住宅駐車場使用料</t>
    <rPh sb="1" eb="3">
      <t>シエイ</t>
    </rPh>
    <rPh sb="3" eb="5">
      <t>ジュウタク</t>
    </rPh>
    <rPh sb="5" eb="8">
      <t>チュウシャジョウ</t>
    </rPh>
    <rPh sb="8" eb="11">
      <t>シヨウリョウ</t>
    </rPh>
    <phoneticPr fontId="3"/>
  </si>
  <si>
    <t>　行政財産使用料</t>
    <rPh sb="1" eb="3">
      <t>ギョウセイ</t>
    </rPh>
    <rPh sb="3" eb="5">
      <t>ザイサン</t>
    </rPh>
    <rPh sb="5" eb="8">
      <t>シヨウリョウ</t>
    </rPh>
    <phoneticPr fontId="3"/>
  </si>
  <si>
    <t>　生活保護費返還金</t>
    <rPh sb="1" eb="3">
      <t>セイカツ</t>
    </rPh>
    <rPh sb="3" eb="5">
      <t>ホゴ</t>
    </rPh>
    <rPh sb="5" eb="6">
      <t>ヒ</t>
    </rPh>
    <rPh sb="6" eb="9">
      <t>ヘンカンキン</t>
    </rPh>
    <phoneticPr fontId="3"/>
  </si>
  <si>
    <t>　児童クラブ保護者負担金</t>
    <rPh sb="1" eb="3">
      <t>ジドウ</t>
    </rPh>
    <rPh sb="6" eb="9">
      <t>ホゴシャ</t>
    </rPh>
    <rPh sb="9" eb="12">
      <t>フタンキン</t>
    </rPh>
    <phoneticPr fontId="3"/>
  </si>
  <si>
    <t>　市営住宅駐車場使用料</t>
    <rPh sb="1" eb="3">
      <t>シエイ</t>
    </rPh>
    <rPh sb="3" eb="5">
      <t>ジュウタク</t>
    </rPh>
    <rPh sb="5" eb="7">
      <t>チュウシャ</t>
    </rPh>
    <rPh sb="7" eb="8">
      <t>ジョウ</t>
    </rPh>
    <rPh sb="8" eb="11">
      <t>シヨウリョウ</t>
    </rPh>
    <phoneticPr fontId="3"/>
  </si>
  <si>
    <t>（単位：千円）</t>
    <rPh sb="4" eb="6">
      <t>センエン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</si>
  <si>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</si>
  <si>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水道事業会計補助金</t>
    <rPh sb="0" eb="2">
      <t>スイドウ</t>
    </rPh>
    <rPh sb="2" eb="4">
      <t>ジギョウ</t>
    </rPh>
    <rPh sb="4" eb="6">
      <t>カイケイ</t>
    </rPh>
    <rPh sb="6" eb="9">
      <t>ホジョキン</t>
    </rPh>
    <phoneticPr fontId="3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</si>
  <si>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3"/>
  </si>
  <si>
    <t>コミュニティ施設整備事業補助金</t>
    <rPh sb="6" eb="8">
      <t>シセツ</t>
    </rPh>
    <rPh sb="8" eb="10">
      <t>セイビ</t>
    </rPh>
    <rPh sb="10" eb="12">
      <t>ジギョウ</t>
    </rPh>
    <rPh sb="12" eb="15">
      <t>ホジョキン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</si>
  <si>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</si>
  <si>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埼玉西部消防組合負担金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フタンキン</t>
    </rPh>
    <phoneticPr fontId="3"/>
  </si>
  <si>
    <t>企業立地等奨励金</t>
  </si>
  <si>
    <t>住宅用太陽光発電システム等設置補助金</t>
  </si>
  <si>
    <t>西川材使用住宅等建築補助金</t>
  </si>
  <si>
    <t>木造住宅耐震診断・耐震改修補助金</t>
  </si>
  <si>
    <t>合併処理浄化槽設置補助金</t>
  </si>
  <si>
    <t>給水施設整備費等補助金</t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</si>
  <si>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</si>
  <si>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</si>
  <si>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</si>
  <si>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60基</t>
    <rPh sb="2" eb="3">
      <t>キ</t>
    </rPh>
    <phoneticPr fontId="3"/>
  </si>
  <si>
    <t>13件</t>
    <rPh sb="2" eb="3">
      <t>ケン</t>
    </rPh>
    <phoneticPr fontId="3"/>
  </si>
  <si>
    <t>157件</t>
    <rPh sb="3" eb="4">
      <t>ケン</t>
    </rPh>
    <phoneticPr fontId="3"/>
  </si>
  <si>
    <t>10社</t>
    <rPh sb="2" eb="3">
      <t>シャ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</si>
</sst>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00%"/>
    <numFmt numFmtId="177" formatCode="#,##0_ "/>
    <numFmt numFmtId="178" formatCode="#,##0,;\-#,##0,;&quot;-&quot;"/>
    <numFmt numFmtId="179" formatCode="#,##0;&quot;△ &quot;#,##0"/>
    <numFmt numFmtId="180" formatCode="0.000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8"/>
      <color auto="1"/>
      <name val="ＭＳ Ｐゴシック"/>
      <family val="3"/>
    </font>
    <font>
      <sz val="7"/>
      <color auto="1"/>
      <name val="ＭＳ ゴシック"/>
      <family val="3"/>
    </font>
    <font>
      <sz val="7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theme="1"/>
      <name val="ＭＳ Ｐゴシック"/>
      <family val="3"/>
      <scheme val="minor"/>
    </font>
    <font>
      <sz val="5"/>
      <color theme="1"/>
      <name val="ＭＳ Ｐゴシック"/>
      <family val="3"/>
      <scheme val="minor"/>
    </font>
    <font>
      <sz val="5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b/>
      <sz val="10"/>
      <color indexed="12"/>
      <name val="ＭＳ 明朝"/>
      <family val="1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2" fillId="0" borderId="2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38" fontId="7" fillId="0" borderId="4" xfId="4" applyFont="1" applyBorder="1" applyAlignment="1">
      <alignment vertical="center" wrapText="1"/>
    </xf>
    <xf numFmtId="38" fontId="7" fillId="0" borderId="4" xfId="4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5" xfId="1" applyFont="1" applyBorder="1" applyAlignment="1">
      <alignment horizontal="center" vertical="center" wrapText="1"/>
    </xf>
    <xf numFmtId="38" fontId="7" fillId="0" borderId="5" xfId="4" applyFont="1" applyBorder="1" applyAlignment="1">
      <alignment vertical="center" wrapText="1"/>
    </xf>
    <xf numFmtId="38" fontId="7" fillId="0" borderId="5" xfId="4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38" fontId="7" fillId="0" borderId="6" xfId="4" applyFont="1" applyFill="1" applyBorder="1" applyAlignment="1">
      <alignment vertical="center" wrapText="1"/>
    </xf>
    <xf numFmtId="38" fontId="7" fillId="0" borderId="3" xfId="4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4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7" fillId="0" borderId="3" xfId="4" applyFont="1" applyFill="1" applyBorder="1" applyAlignment="1">
      <alignment vertical="center"/>
    </xf>
    <xf numFmtId="0" fontId="7" fillId="0" borderId="7" xfId="1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0" fillId="0" borderId="0" xfId="0" applyFill="1">
      <alignment vertical="center"/>
    </xf>
    <xf numFmtId="38" fontId="7" fillId="0" borderId="3" xfId="4" applyFont="1" applyBorder="1">
      <alignment vertical="center"/>
    </xf>
    <xf numFmtId="9" fontId="7" fillId="0" borderId="3" xfId="5" applyFont="1" applyBorder="1">
      <alignment vertical="center"/>
    </xf>
    <xf numFmtId="176" fontId="7" fillId="0" borderId="8" xfId="5" applyNumberFormat="1" applyFont="1" applyBorder="1">
      <alignment vertical="center"/>
    </xf>
    <xf numFmtId="176" fontId="7" fillId="0" borderId="3" xfId="5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4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8" fontId="2" fillId="0" borderId="3" xfId="4" applyFont="1" applyBorder="1" applyAlignment="1">
      <alignment horizontal="center" vertical="center" wrapText="1"/>
    </xf>
    <xf numFmtId="38" fontId="2" fillId="0" borderId="3" xfId="4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38" fontId="2" fillId="0" borderId="10" xfId="4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9" fillId="0" borderId="12" xfId="0" applyFont="1" applyBorder="1">
      <alignment vertical="center"/>
    </xf>
    <xf numFmtId="38" fontId="2" fillId="0" borderId="9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Fill="1" applyBorder="1">
      <alignment vertical="center"/>
    </xf>
    <xf numFmtId="38" fontId="2" fillId="0" borderId="14" xfId="4" applyFont="1" applyFill="1" applyBorder="1">
      <alignment vertical="center"/>
    </xf>
    <xf numFmtId="38" fontId="2" fillId="0" borderId="0" xfId="4" applyFont="1">
      <alignment vertical="center"/>
    </xf>
    <xf numFmtId="38" fontId="2" fillId="0" borderId="3" xfId="4" applyFont="1" applyFill="1" applyBorder="1" applyAlignment="1">
      <alignment horizontal="left" vertical="center"/>
    </xf>
    <xf numFmtId="38" fontId="2" fillId="0" borderId="13" xfId="4" applyFont="1" applyFill="1" applyBorder="1" applyAlignment="1">
      <alignment horizontal="center" vertical="center"/>
    </xf>
    <xf numFmtId="38" fontId="2" fillId="0" borderId="10" xfId="4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38" fontId="16" fillId="0" borderId="3" xfId="4" applyFont="1" applyBorder="1" applyAlignment="1">
      <alignment vertical="center"/>
    </xf>
    <xf numFmtId="38" fontId="16" fillId="0" borderId="5" xfId="4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38" fontId="16" fillId="0" borderId="18" xfId="4" applyFont="1" applyBorder="1">
      <alignment vertical="center"/>
    </xf>
    <xf numFmtId="0" fontId="15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38" fontId="16" fillId="0" borderId="5" xfId="4" applyFont="1" applyBorder="1">
      <alignment vertical="center"/>
    </xf>
    <xf numFmtId="38" fontId="16" fillId="0" borderId="3" xfId="4" applyFont="1" applyBorder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8" fontId="19" fillId="0" borderId="18" xfId="4" applyFont="1" applyBorder="1" applyAlignment="1">
      <alignment vertical="center" wrapText="1"/>
    </xf>
    <xf numFmtId="177" fontId="17" fillId="0" borderId="0" xfId="0" applyNumberFormat="1" applyFont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9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38" fontId="19" fillId="0" borderId="24" xfId="4" applyFont="1" applyBorder="1" applyAlignment="1">
      <alignment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38" fontId="19" fillId="0" borderId="3" xfId="4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9" fillId="0" borderId="3" xfId="5" applyNumberFormat="1" applyFont="1" applyBorder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178" fontId="17" fillId="0" borderId="7" xfId="4" applyNumberFormat="1" applyFont="1" applyBorder="1" applyAlignment="1">
      <alignment vertical="center"/>
    </xf>
    <xf numFmtId="38" fontId="17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1" xfId="0" applyFont="1" applyFill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38" fontId="9" fillId="0" borderId="4" xfId="4" applyFont="1" applyFill="1" applyBorder="1">
      <alignment vertical="center"/>
    </xf>
    <xf numFmtId="38" fontId="9" fillId="0" borderId="21" xfId="4" applyFont="1" applyFill="1" applyBorder="1">
      <alignment vertical="center"/>
    </xf>
    <xf numFmtId="38" fontId="9" fillId="0" borderId="4" xfId="4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Continuous" vertical="center" wrapText="1"/>
    </xf>
    <xf numFmtId="0" fontId="14" fillId="0" borderId="4" xfId="2" applyFont="1" applyBorder="1" applyAlignment="1">
      <alignment vertical="center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38" fontId="14" fillId="0" borderId="3" xfId="4" applyFont="1" applyFill="1" applyBorder="1" applyAlignment="1">
      <alignment vertical="center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4" applyFont="1" applyFill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38" fontId="9" fillId="2" borderId="0" xfId="4" applyFont="1" applyFill="1" applyAlignment="1">
      <alignment horizontal="left" vertical="center" wrapText="1"/>
    </xf>
    <xf numFmtId="38" fontId="8" fillId="2" borderId="0" xfId="4" applyFont="1" applyFill="1">
      <alignment vertical="center"/>
    </xf>
    <xf numFmtId="0" fontId="8" fillId="2" borderId="0" xfId="0" applyFont="1" applyFill="1">
      <alignment vertical="center"/>
    </xf>
    <xf numFmtId="0" fontId="6" fillId="2" borderId="2" xfId="0" applyFont="1" applyFill="1" applyBorder="1" applyAlignment="1">
      <alignment horizontal="left" vertical="center"/>
    </xf>
    <xf numFmtId="179" fontId="0" fillId="0" borderId="3" xfId="4" applyNumberFormat="1" applyFont="1" applyFill="1" applyBorder="1">
      <alignment vertical="center"/>
    </xf>
    <xf numFmtId="179" fontId="6" fillId="0" borderId="3" xfId="4" applyNumberFormat="1" applyFont="1" applyFill="1" applyBorder="1">
      <alignment vertical="center"/>
    </xf>
    <xf numFmtId="179" fontId="6" fillId="0" borderId="10" xfId="4" applyNumberFormat="1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79" fontId="0" fillId="0" borderId="5" xfId="4" applyNumberFormat="1" applyFont="1" applyFill="1" applyBorder="1" applyAlignment="1">
      <alignment horizontal="right" vertical="center"/>
    </xf>
    <xf numFmtId="179" fontId="6" fillId="0" borderId="5" xfId="4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179" fontId="0" fillId="0" borderId="3" xfId="4" applyNumberFormat="1" applyFont="1" applyFill="1" applyBorder="1" applyAlignment="1">
      <alignment horizontal="right" vertical="center"/>
    </xf>
    <xf numFmtId="179" fontId="6" fillId="0" borderId="3" xfId="4" applyNumberFormat="1" applyFont="1" applyFill="1" applyBorder="1" applyAlignment="1">
      <alignment horizontal="right" vertical="center"/>
    </xf>
    <xf numFmtId="38" fontId="0" fillId="3" borderId="0" xfId="4" applyFont="1" applyFill="1">
      <alignment vertical="center"/>
    </xf>
    <xf numFmtId="180" fontId="0" fillId="2" borderId="0" xfId="0" applyNumberFormat="1" applyFill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3" xfId="1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38" fontId="22" fillId="0" borderId="3" xfId="4" applyFont="1" applyFill="1" applyBorder="1">
      <alignment vertical="center"/>
    </xf>
  </cellXfs>
  <cellStyles count="6">
    <cellStyle name="標準" xfId="0" builtinId="0"/>
    <cellStyle name="標準 2" xfId="1"/>
    <cellStyle name="標準_附属明細表PL・NW・WS　20060423修正版" xfId="2"/>
    <cellStyle name="標準１" xfId="3"/>
    <cellStyle name="桁区切り" xfId="4" builtinId="6"/>
    <cellStyle name="パーセント" xfId="5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1"/>
  <sheetViews>
    <sheetView tabSelected="1" view="pageBreakPreview" zoomScaleSheetLayoutView="100" workbookViewId="0">
      <selection activeCell="E7" sqref="E7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1" t="s">
        <v>31</v>
      </c>
      <c r="B1" s="1"/>
      <c r="C1" s="1"/>
      <c r="D1" s="1"/>
      <c r="E1" s="1"/>
    </row>
    <row r="2" spans="1:19" ht="24.75" customHeight="1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9.5" customHeight="1">
      <c r="A3" s="1" t="s">
        <v>23</v>
      </c>
      <c r="B3" s="1"/>
      <c r="C3" s="1"/>
      <c r="D3" s="1"/>
      <c r="E3" s="1"/>
      <c r="F3" s="1"/>
      <c r="G3" s="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7.25" customHeight="1">
      <c r="A4" s="3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6.5" customHeight="1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20.25" customHeight="1">
      <c r="B7" s="5" t="s">
        <v>37</v>
      </c>
      <c r="C7" s="19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2" t="s">
        <v>202</v>
      </c>
      <c r="R7" s="27"/>
    </row>
    <row r="8" spans="1:19" ht="37.5" customHeight="1">
      <c r="B8" s="6" t="s">
        <v>34</v>
      </c>
      <c r="C8" s="6"/>
      <c r="D8" s="28" t="s">
        <v>29</v>
      </c>
      <c r="E8" s="32"/>
      <c r="F8" s="28" t="s">
        <v>32</v>
      </c>
      <c r="G8" s="32"/>
      <c r="H8" s="28" t="s">
        <v>39</v>
      </c>
      <c r="I8" s="32"/>
      <c r="J8" s="28" t="s">
        <v>18</v>
      </c>
      <c r="K8" s="32"/>
      <c r="L8" s="28" t="s">
        <v>40</v>
      </c>
      <c r="M8" s="32"/>
      <c r="N8" s="32" t="s">
        <v>42</v>
      </c>
      <c r="O8" s="6"/>
      <c r="P8" s="39" t="s">
        <v>44</v>
      </c>
      <c r="Q8" s="43"/>
      <c r="R8" s="44"/>
    </row>
    <row r="9" spans="1:19" ht="14.1" customHeight="1">
      <c r="B9" s="7" t="s">
        <v>47</v>
      </c>
      <c r="C9" s="7"/>
      <c r="D9" s="29">
        <f>SUM(D10:E18)</f>
        <v>112200310</v>
      </c>
      <c r="E9" s="33"/>
      <c r="F9" s="29">
        <f>SUM(F10:G18)</f>
        <v>419731</v>
      </c>
      <c r="G9" s="33"/>
      <c r="H9" s="29">
        <f>SUM(H10:I18)</f>
        <v>5535</v>
      </c>
      <c r="I9" s="33"/>
      <c r="J9" s="29">
        <f>SUM(J10:K18)</f>
        <v>112614506</v>
      </c>
      <c r="K9" s="33"/>
      <c r="L9" s="29">
        <f>SUM(L10:M18)</f>
        <v>38472037</v>
      </c>
      <c r="M9" s="33"/>
      <c r="N9" s="29">
        <f>SUM(N10:O18)</f>
        <v>1208112</v>
      </c>
      <c r="O9" s="33"/>
      <c r="P9" s="29">
        <f>SUM(P10:Q18)</f>
        <v>74142469</v>
      </c>
      <c r="Q9" s="33"/>
      <c r="R9" s="44"/>
    </row>
    <row r="10" spans="1:19" ht="14.1" customHeight="1">
      <c r="B10" s="7" t="s">
        <v>48</v>
      </c>
      <c r="C10" s="7"/>
      <c r="D10" s="29">
        <v>47546776</v>
      </c>
      <c r="E10" s="33"/>
      <c r="F10" s="29">
        <v>41971</v>
      </c>
      <c r="G10" s="33"/>
      <c r="H10" s="29">
        <v>0</v>
      </c>
      <c r="I10" s="33"/>
      <c r="J10" s="29">
        <f t="shared" ref="J10:J18" si="0">D10+F10-H10</f>
        <v>47588747</v>
      </c>
      <c r="K10" s="33"/>
      <c r="L10" s="29">
        <v>0</v>
      </c>
      <c r="M10" s="33"/>
      <c r="N10" s="33">
        <v>0</v>
      </c>
      <c r="O10" s="38"/>
      <c r="P10" s="40">
        <f t="shared" ref="P10:P18" si="1">J10-L10</f>
        <v>47588747</v>
      </c>
      <c r="Q10" s="40"/>
      <c r="R10" s="44"/>
    </row>
    <row r="11" spans="1:19" ht="14.1" customHeight="1">
      <c r="B11" s="8" t="s">
        <v>50</v>
      </c>
      <c r="C11" s="8"/>
      <c r="D11" s="30">
        <v>29190</v>
      </c>
      <c r="E11" s="34"/>
      <c r="F11" s="30">
        <v>0</v>
      </c>
      <c r="G11" s="34"/>
      <c r="H11" s="30">
        <v>0</v>
      </c>
      <c r="I11" s="34"/>
      <c r="J11" s="29">
        <f t="shared" si="0"/>
        <v>29190</v>
      </c>
      <c r="K11" s="33"/>
      <c r="L11" s="29">
        <v>0</v>
      </c>
      <c r="M11" s="33"/>
      <c r="N11" s="33">
        <v>0</v>
      </c>
      <c r="O11" s="38"/>
      <c r="P11" s="40">
        <f t="shared" si="1"/>
        <v>29190</v>
      </c>
      <c r="Q11" s="40"/>
      <c r="R11" s="44"/>
    </row>
    <row r="12" spans="1:19" ht="14.1" customHeight="1">
      <c r="B12" s="8" t="s">
        <v>52</v>
      </c>
      <c r="C12" s="8"/>
      <c r="D12" s="30">
        <v>61392227</v>
      </c>
      <c r="E12" s="34"/>
      <c r="F12" s="30">
        <v>341052</v>
      </c>
      <c r="G12" s="34"/>
      <c r="H12" s="30">
        <v>0</v>
      </c>
      <c r="I12" s="34"/>
      <c r="J12" s="29">
        <f t="shared" si="0"/>
        <v>61733279</v>
      </c>
      <c r="K12" s="33"/>
      <c r="L12" s="29">
        <v>36367792</v>
      </c>
      <c r="M12" s="33"/>
      <c r="N12" s="33">
        <v>1141308</v>
      </c>
      <c r="O12" s="38"/>
      <c r="P12" s="40">
        <f t="shared" si="1"/>
        <v>25365487</v>
      </c>
      <c r="Q12" s="40"/>
      <c r="R12" s="44"/>
    </row>
    <row r="13" spans="1:19" ht="14.1" customHeight="1">
      <c r="B13" s="7" t="s">
        <v>45</v>
      </c>
      <c r="C13" s="7"/>
      <c r="D13" s="29">
        <v>3203049</v>
      </c>
      <c r="E13" s="33"/>
      <c r="F13" s="29">
        <v>15258</v>
      </c>
      <c r="G13" s="33"/>
      <c r="H13" s="29">
        <v>0</v>
      </c>
      <c r="I13" s="33"/>
      <c r="J13" s="29">
        <f t="shared" si="0"/>
        <v>3218307</v>
      </c>
      <c r="K13" s="33"/>
      <c r="L13" s="29">
        <v>2104245</v>
      </c>
      <c r="M13" s="33"/>
      <c r="N13" s="33">
        <v>66804</v>
      </c>
      <c r="O13" s="38"/>
      <c r="P13" s="40">
        <f t="shared" si="1"/>
        <v>1114062</v>
      </c>
      <c r="Q13" s="40"/>
      <c r="R13" s="44"/>
    </row>
    <row r="14" spans="1:19" ht="14.1" customHeight="1">
      <c r="B14" s="9" t="s">
        <v>53</v>
      </c>
      <c r="C14" s="9"/>
      <c r="D14" s="30">
        <v>0</v>
      </c>
      <c r="E14" s="34"/>
      <c r="F14" s="30">
        <v>0</v>
      </c>
      <c r="G14" s="34"/>
      <c r="H14" s="30">
        <v>0</v>
      </c>
      <c r="I14" s="34"/>
      <c r="J14" s="29">
        <f t="shared" si="0"/>
        <v>0</v>
      </c>
      <c r="K14" s="33"/>
      <c r="L14" s="29">
        <v>0</v>
      </c>
      <c r="M14" s="33"/>
      <c r="N14" s="33">
        <v>0</v>
      </c>
      <c r="O14" s="38"/>
      <c r="P14" s="40">
        <f t="shared" si="1"/>
        <v>0</v>
      </c>
      <c r="Q14" s="40"/>
      <c r="R14" s="44"/>
    </row>
    <row r="15" spans="1:19" ht="14.1" customHeight="1">
      <c r="B15" s="10" t="s">
        <v>54</v>
      </c>
      <c r="C15" s="10"/>
      <c r="D15" s="29">
        <v>0</v>
      </c>
      <c r="E15" s="33"/>
      <c r="F15" s="29">
        <v>0</v>
      </c>
      <c r="G15" s="33"/>
      <c r="H15" s="29">
        <v>0</v>
      </c>
      <c r="I15" s="33"/>
      <c r="J15" s="29">
        <f t="shared" si="0"/>
        <v>0</v>
      </c>
      <c r="K15" s="33"/>
      <c r="L15" s="29">
        <v>0</v>
      </c>
      <c r="M15" s="33"/>
      <c r="N15" s="33">
        <v>0</v>
      </c>
      <c r="O15" s="38"/>
      <c r="P15" s="40">
        <f t="shared" si="1"/>
        <v>0</v>
      </c>
      <c r="Q15" s="40"/>
      <c r="R15" s="44"/>
    </row>
    <row r="16" spans="1:19" ht="14.1" customHeight="1">
      <c r="B16" s="9" t="s">
        <v>41</v>
      </c>
      <c r="C16" s="9"/>
      <c r="D16" s="30">
        <v>0</v>
      </c>
      <c r="E16" s="34"/>
      <c r="F16" s="30">
        <v>0</v>
      </c>
      <c r="G16" s="34"/>
      <c r="H16" s="30">
        <v>0</v>
      </c>
      <c r="I16" s="34"/>
      <c r="J16" s="29">
        <f t="shared" si="0"/>
        <v>0</v>
      </c>
      <c r="K16" s="33"/>
      <c r="L16" s="29">
        <v>0</v>
      </c>
      <c r="M16" s="33"/>
      <c r="N16" s="33">
        <v>0</v>
      </c>
      <c r="O16" s="38"/>
      <c r="P16" s="40">
        <f t="shared" si="1"/>
        <v>0</v>
      </c>
      <c r="Q16" s="40"/>
      <c r="R16" s="44"/>
    </row>
    <row r="17" spans="2:18" ht="14.1" customHeight="1">
      <c r="B17" s="8" t="s">
        <v>56</v>
      </c>
      <c r="C17" s="8"/>
      <c r="D17" s="30">
        <v>0</v>
      </c>
      <c r="E17" s="34"/>
      <c r="F17" s="30">
        <v>0</v>
      </c>
      <c r="G17" s="34"/>
      <c r="H17" s="30">
        <v>0</v>
      </c>
      <c r="I17" s="34"/>
      <c r="J17" s="29">
        <f t="shared" si="0"/>
        <v>0</v>
      </c>
      <c r="K17" s="33"/>
      <c r="L17" s="29">
        <v>0</v>
      </c>
      <c r="M17" s="33"/>
      <c r="N17" s="33">
        <v>0</v>
      </c>
      <c r="O17" s="38"/>
      <c r="P17" s="40">
        <f t="shared" si="1"/>
        <v>0</v>
      </c>
      <c r="Q17" s="40"/>
      <c r="R17" s="44"/>
    </row>
    <row r="18" spans="2:18" ht="14.1" customHeight="1">
      <c r="B18" s="8" t="s">
        <v>62</v>
      </c>
      <c r="C18" s="8"/>
      <c r="D18" s="30">
        <v>29068</v>
      </c>
      <c r="E18" s="34"/>
      <c r="F18" s="30">
        <v>21450</v>
      </c>
      <c r="G18" s="34"/>
      <c r="H18" s="30">
        <v>5535</v>
      </c>
      <c r="I18" s="34"/>
      <c r="J18" s="29">
        <f t="shared" si="0"/>
        <v>44983</v>
      </c>
      <c r="K18" s="33"/>
      <c r="L18" s="29">
        <v>0</v>
      </c>
      <c r="M18" s="33"/>
      <c r="N18" s="33">
        <v>0</v>
      </c>
      <c r="O18" s="38"/>
      <c r="P18" s="40">
        <f t="shared" si="1"/>
        <v>44983</v>
      </c>
      <c r="Q18" s="40"/>
      <c r="R18" s="44"/>
    </row>
    <row r="19" spans="2:18" ht="14.1" customHeight="1">
      <c r="B19" s="11" t="s">
        <v>14</v>
      </c>
      <c r="C19" s="11"/>
      <c r="D19" s="30">
        <f>SUM(D20:E24)</f>
        <v>84102904</v>
      </c>
      <c r="E19" s="34"/>
      <c r="F19" s="30">
        <f>SUM(F20:G24)</f>
        <v>1432946</v>
      </c>
      <c r="G19" s="34"/>
      <c r="H19" s="30">
        <f>SUM(H20:I24)</f>
        <v>41803</v>
      </c>
      <c r="I19" s="34"/>
      <c r="J19" s="30">
        <f>SUM(J20:K24)</f>
        <v>85494047</v>
      </c>
      <c r="K19" s="34"/>
      <c r="L19" s="30">
        <f>SUM(L20:M24)</f>
        <v>30787726</v>
      </c>
      <c r="M19" s="34"/>
      <c r="N19" s="30">
        <f>SUM(N20:O24)</f>
        <v>688207</v>
      </c>
      <c r="O19" s="34"/>
      <c r="P19" s="30">
        <f>SUM(P20:Q24)</f>
        <v>54706321</v>
      </c>
      <c r="Q19" s="34"/>
      <c r="R19" s="44"/>
    </row>
    <row r="20" spans="2:18" ht="14.1" customHeight="1">
      <c r="B20" s="7" t="s">
        <v>59</v>
      </c>
      <c r="C20" s="7"/>
      <c r="D20" s="29">
        <v>36596292</v>
      </c>
      <c r="E20" s="33"/>
      <c r="F20" s="29">
        <v>85895</v>
      </c>
      <c r="G20" s="33"/>
      <c r="H20" s="29">
        <v>30</v>
      </c>
      <c r="I20" s="33"/>
      <c r="J20" s="29">
        <f t="shared" ref="J20:J25" si="2">D20+F20-H20</f>
        <v>36682157</v>
      </c>
      <c r="K20" s="33"/>
      <c r="L20" s="29">
        <v>0</v>
      </c>
      <c r="M20" s="33"/>
      <c r="N20" s="33">
        <v>0</v>
      </c>
      <c r="O20" s="38"/>
      <c r="P20" s="40">
        <f t="shared" ref="P20:P25" si="3">J20-L20</f>
        <v>36682157</v>
      </c>
      <c r="Q20" s="40"/>
      <c r="R20" s="44"/>
    </row>
    <row r="21" spans="2:18" ht="14.1" customHeight="1">
      <c r="B21" s="8" t="s">
        <v>52</v>
      </c>
      <c r="C21" s="8"/>
      <c r="D21" s="29">
        <v>815936</v>
      </c>
      <c r="E21" s="33"/>
      <c r="F21" s="29">
        <v>188775</v>
      </c>
      <c r="G21" s="33"/>
      <c r="H21" s="29">
        <v>19817</v>
      </c>
      <c r="I21" s="33"/>
      <c r="J21" s="29">
        <f t="shared" si="2"/>
        <v>984894</v>
      </c>
      <c r="K21" s="33"/>
      <c r="L21" s="29">
        <v>438723</v>
      </c>
      <c r="M21" s="33"/>
      <c r="N21" s="33">
        <v>16374</v>
      </c>
      <c r="O21" s="38"/>
      <c r="P21" s="40">
        <f t="shared" si="3"/>
        <v>546171</v>
      </c>
      <c r="Q21" s="40"/>
      <c r="R21" s="44"/>
    </row>
    <row r="22" spans="2:18" ht="14.1" customHeight="1">
      <c r="B22" s="7" t="s">
        <v>45</v>
      </c>
      <c r="C22" s="7"/>
      <c r="D22" s="29">
        <v>46473519</v>
      </c>
      <c r="E22" s="33"/>
      <c r="F22" s="29">
        <v>761021</v>
      </c>
      <c r="G22" s="33"/>
      <c r="H22" s="29">
        <v>0</v>
      </c>
      <c r="I22" s="33"/>
      <c r="J22" s="29">
        <f t="shared" si="2"/>
        <v>47234540</v>
      </c>
      <c r="K22" s="33"/>
      <c r="L22" s="29">
        <v>30349003</v>
      </c>
      <c r="M22" s="33"/>
      <c r="N22" s="33">
        <v>671833</v>
      </c>
      <c r="O22" s="38"/>
      <c r="P22" s="40">
        <f t="shared" si="3"/>
        <v>16885537</v>
      </c>
      <c r="Q22" s="40"/>
      <c r="R22" s="44"/>
    </row>
    <row r="23" spans="2:18" ht="14.1" customHeight="1">
      <c r="B23" s="7" t="s">
        <v>56</v>
      </c>
      <c r="C23" s="7"/>
      <c r="D23" s="29">
        <v>0</v>
      </c>
      <c r="E23" s="33"/>
      <c r="F23" s="29">
        <v>0</v>
      </c>
      <c r="G23" s="33"/>
      <c r="H23" s="29">
        <v>0</v>
      </c>
      <c r="I23" s="33"/>
      <c r="J23" s="29">
        <f t="shared" si="2"/>
        <v>0</v>
      </c>
      <c r="K23" s="33"/>
      <c r="L23" s="29">
        <v>0</v>
      </c>
      <c r="M23" s="33"/>
      <c r="N23" s="33">
        <v>0</v>
      </c>
      <c r="O23" s="38"/>
      <c r="P23" s="40">
        <f t="shared" si="3"/>
        <v>0</v>
      </c>
      <c r="Q23" s="40"/>
      <c r="R23" s="44"/>
    </row>
    <row r="24" spans="2:18" ht="14.1" customHeight="1">
      <c r="B24" s="8" t="s">
        <v>62</v>
      </c>
      <c r="C24" s="8"/>
      <c r="D24" s="29">
        <v>217157</v>
      </c>
      <c r="E24" s="33"/>
      <c r="F24" s="29">
        <v>397255</v>
      </c>
      <c r="G24" s="33"/>
      <c r="H24" s="29">
        <v>21956</v>
      </c>
      <c r="I24" s="33"/>
      <c r="J24" s="29">
        <f t="shared" si="2"/>
        <v>592456</v>
      </c>
      <c r="K24" s="33"/>
      <c r="L24" s="29">
        <v>0</v>
      </c>
      <c r="M24" s="33"/>
      <c r="N24" s="33">
        <v>0</v>
      </c>
      <c r="O24" s="38"/>
      <c r="P24" s="40">
        <f t="shared" si="3"/>
        <v>592456</v>
      </c>
      <c r="Q24" s="40"/>
      <c r="R24" s="44"/>
    </row>
    <row r="25" spans="2:18" ht="14.1" customHeight="1">
      <c r="B25" s="7" t="s">
        <v>63</v>
      </c>
      <c r="C25" s="7"/>
      <c r="D25" s="29">
        <v>1089479</v>
      </c>
      <c r="E25" s="33"/>
      <c r="F25" s="29">
        <v>103563</v>
      </c>
      <c r="G25" s="33"/>
      <c r="H25" s="29">
        <v>42773</v>
      </c>
      <c r="I25" s="33"/>
      <c r="J25" s="29">
        <f t="shared" si="2"/>
        <v>1150269</v>
      </c>
      <c r="K25" s="33"/>
      <c r="L25" s="29">
        <v>812567</v>
      </c>
      <c r="M25" s="33"/>
      <c r="N25" s="33">
        <v>43477</v>
      </c>
      <c r="O25" s="38"/>
      <c r="P25" s="40">
        <f t="shared" si="3"/>
        <v>337702</v>
      </c>
      <c r="Q25" s="40"/>
      <c r="R25" s="44"/>
    </row>
    <row r="26" spans="2:18" ht="14.1" customHeight="1">
      <c r="B26" s="12" t="s">
        <v>25</v>
      </c>
      <c r="C26" s="20"/>
      <c r="D26" s="30">
        <f>SUM(D9,D19,D25)</f>
        <v>197392693</v>
      </c>
      <c r="E26" s="34"/>
      <c r="F26" s="30">
        <f>SUM(F9,F19,F25)</f>
        <v>1956240</v>
      </c>
      <c r="G26" s="34"/>
      <c r="H26" s="30">
        <f>SUM(H9,H19,H25)</f>
        <v>90111</v>
      </c>
      <c r="I26" s="34"/>
      <c r="J26" s="30">
        <f>SUM(J9,J19,J25)</f>
        <v>199258822</v>
      </c>
      <c r="K26" s="34"/>
      <c r="L26" s="30">
        <f>SUM(L9,L19,L25)</f>
        <v>70072330</v>
      </c>
      <c r="M26" s="34"/>
      <c r="N26" s="30">
        <f>SUM(N9,N19,N25)</f>
        <v>1939796</v>
      </c>
      <c r="O26" s="34"/>
      <c r="P26" s="30">
        <f>SUM(P9,P19,P25)</f>
        <v>129186492</v>
      </c>
      <c r="Q26" s="34"/>
      <c r="R26" s="44"/>
    </row>
    <row r="27" spans="2:18" ht="8.4499999999999993" customHeight="1">
      <c r="B27" s="13"/>
      <c r="C27" s="21"/>
      <c r="D27" s="21"/>
      <c r="E27" s="21"/>
      <c r="F27" s="21"/>
      <c r="G27" s="21"/>
      <c r="H27" s="21"/>
      <c r="I27" s="21"/>
      <c r="J27" s="21"/>
      <c r="K27" s="21"/>
      <c r="L27" s="36"/>
      <c r="M27" s="36"/>
      <c r="N27" s="36"/>
      <c r="O27" s="36"/>
      <c r="P27" s="41"/>
      <c r="Q27" s="41"/>
      <c r="R27" s="41"/>
    </row>
    <row r="28" spans="2:18" ht="6.75" customHeight="1">
      <c r="C28" s="2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8" ht="20.25" customHeight="1">
      <c r="B29" s="14" t="s">
        <v>199</v>
      </c>
      <c r="C29" s="2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R29" s="42" t="s">
        <v>202</v>
      </c>
    </row>
    <row r="30" spans="2:18" ht="12.95" customHeight="1">
      <c r="B30" s="6" t="s">
        <v>34</v>
      </c>
      <c r="C30" s="6"/>
      <c r="D30" s="6" t="s">
        <v>3</v>
      </c>
      <c r="E30" s="6"/>
      <c r="F30" s="6" t="s">
        <v>64</v>
      </c>
      <c r="G30" s="6"/>
      <c r="H30" s="6" t="s">
        <v>49</v>
      </c>
      <c r="I30" s="6"/>
      <c r="J30" s="6" t="s">
        <v>65</v>
      </c>
      <c r="K30" s="6"/>
      <c r="L30" s="6" t="s">
        <v>30</v>
      </c>
      <c r="M30" s="6"/>
      <c r="N30" s="6" t="s">
        <v>20</v>
      </c>
      <c r="O30" s="6"/>
      <c r="P30" s="6" t="s">
        <v>69</v>
      </c>
      <c r="Q30" s="6"/>
      <c r="R30" s="6" t="s">
        <v>25</v>
      </c>
    </row>
    <row r="31" spans="2:18" ht="12.95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 ht="14.1" customHeight="1">
      <c r="B32" s="15" t="s">
        <v>47</v>
      </c>
      <c r="C32" s="24"/>
      <c r="D32" s="29">
        <f>SUM(D33:E41)</f>
        <v>5709965</v>
      </c>
      <c r="E32" s="33"/>
      <c r="F32" s="29">
        <f>SUM(F33:G41)</f>
        <v>33305663</v>
      </c>
      <c r="G32" s="33"/>
      <c r="H32" s="29">
        <f>SUM(H33:I41)</f>
        <v>10184144</v>
      </c>
      <c r="I32" s="33"/>
      <c r="J32" s="29">
        <f>SUM(J33:K41)</f>
        <v>10859660</v>
      </c>
      <c r="K32" s="33"/>
      <c r="L32" s="29">
        <f>SUM(L33:M41)</f>
        <v>2047843</v>
      </c>
      <c r="M32" s="33"/>
      <c r="N32" s="29">
        <f>SUM(N33:O41)</f>
        <v>365535</v>
      </c>
      <c r="O32" s="33"/>
      <c r="P32" s="29">
        <f>SUM(P33:Q41)</f>
        <v>11669659</v>
      </c>
      <c r="Q32" s="33"/>
      <c r="R32" s="45">
        <f t="shared" ref="R32:R49" si="4">SUM(D32:Q32)</f>
        <v>74142469</v>
      </c>
    </row>
    <row r="33" spans="2:19" ht="14.1" customHeight="1">
      <c r="B33" s="8" t="s">
        <v>59</v>
      </c>
      <c r="C33" s="8"/>
      <c r="D33" s="30">
        <v>3922541</v>
      </c>
      <c r="E33" s="34"/>
      <c r="F33" s="30">
        <v>20879886</v>
      </c>
      <c r="G33" s="34"/>
      <c r="H33" s="30">
        <v>7773642</v>
      </c>
      <c r="I33" s="34"/>
      <c r="J33" s="30">
        <v>3362315</v>
      </c>
      <c r="K33" s="34"/>
      <c r="L33" s="30">
        <v>1347149</v>
      </c>
      <c r="M33" s="34"/>
      <c r="N33" s="30">
        <v>32737</v>
      </c>
      <c r="O33" s="34"/>
      <c r="P33" s="30">
        <v>10270478</v>
      </c>
      <c r="Q33" s="34"/>
      <c r="R33" s="45">
        <f t="shared" si="4"/>
        <v>47588748</v>
      </c>
    </row>
    <row r="34" spans="2:19" ht="14.1" customHeight="1">
      <c r="B34" s="8" t="s">
        <v>50</v>
      </c>
      <c r="C34" s="8"/>
      <c r="D34" s="30">
        <v>0</v>
      </c>
      <c r="E34" s="34"/>
      <c r="F34" s="30">
        <v>0</v>
      </c>
      <c r="G34" s="34"/>
      <c r="H34" s="30">
        <v>0</v>
      </c>
      <c r="I34" s="34"/>
      <c r="J34" s="30">
        <v>0</v>
      </c>
      <c r="K34" s="34"/>
      <c r="L34" s="30">
        <v>29190</v>
      </c>
      <c r="M34" s="34"/>
      <c r="N34" s="30">
        <v>0</v>
      </c>
      <c r="O34" s="34"/>
      <c r="P34" s="30">
        <v>0</v>
      </c>
      <c r="Q34" s="34"/>
      <c r="R34" s="45">
        <f t="shared" si="4"/>
        <v>29190</v>
      </c>
    </row>
    <row r="35" spans="2:19" ht="14.1" customHeight="1">
      <c r="B35" s="7" t="s">
        <v>52</v>
      </c>
      <c r="C35" s="7"/>
      <c r="D35" s="30">
        <v>1786346</v>
      </c>
      <c r="E35" s="34"/>
      <c r="F35" s="30">
        <v>11373615</v>
      </c>
      <c r="G35" s="34"/>
      <c r="H35" s="30">
        <v>2409567</v>
      </c>
      <c r="I35" s="34"/>
      <c r="J35" s="30">
        <v>7465821</v>
      </c>
      <c r="K35" s="34"/>
      <c r="L35" s="30">
        <v>598982</v>
      </c>
      <c r="M35" s="34"/>
      <c r="N35" s="30">
        <v>331999</v>
      </c>
      <c r="O35" s="34"/>
      <c r="P35" s="30">
        <v>1399156</v>
      </c>
      <c r="Q35" s="34"/>
      <c r="R35" s="45">
        <f t="shared" si="4"/>
        <v>25365486</v>
      </c>
    </row>
    <row r="36" spans="2:19" ht="14.1" customHeight="1">
      <c r="B36" s="8" t="s">
        <v>45</v>
      </c>
      <c r="C36" s="8"/>
      <c r="D36" s="30">
        <v>1078</v>
      </c>
      <c r="E36" s="34"/>
      <c r="F36" s="30">
        <v>1052162</v>
      </c>
      <c r="G36" s="34"/>
      <c r="H36" s="30">
        <v>935</v>
      </c>
      <c r="I36" s="34"/>
      <c r="J36" s="30">
        <v>31524</v>
      </c>
      <c r="K36" s="34"/>
      <c r="L36" s="30">
        <v>27539</v>
      </c>
      <c r="M36" s="34"/>
      <c r="N36" s="30">
        <v>799</v>
      </c>
      <c r="O36" s="34"/>
      <c r="P36" s="30">
        <v>25</v>
      </c>
      <c r="Q36" s="34"/>
      <c r="R36" s="45">
        <f t="shared" si="4"/>
        <v>1114062</v>
      </c>
    </row>
    <row r="37" spans="2:19" ht="14.1" customHeight="1">
      <c r="B37" s="9" t="s">
        <v>53</v>
      </c>
      <c r="C37" s="9"/>
      <c r="D37" s="30">
        <v>0</v>
      </c>
      <c r="E37" s="34"/>
      <c r="F37" s="30">
        <v>0</v>
      </c>
      <c r="G37" s="34"/>
      <c r="H37" s="30">
        <v>0</v>
      </c>
      <c r="I37" s="34"/>
      <c r="J37" s="30">
        <v>0</v>
      </c>
      <c r="K37" s="34"/>
      <c r="L37" s="29">
        <v>0</v>
      </c>
      <c r="M37" s="37"/>
      <c r="N37" s="38">
        <v>0</v>
      </c>
      <c r="O37" s="38"/>
      <c r="P37" s="40">
        <v>0</v>
      </c>
      <c r="Q37" s="40"/>
      <c r="R37" s="45">
        <f t="shared" si="4"/>
        <v>0</v>
      </c>
    </row>
    <row r="38" spans="2:19" ht="14.1" customHeight="1">
      <c r="B38" s="10" t="s">
        <v>54</v>
      </c>
      <c r="C38" s="10"/>
      <c r="D38" s="29">
        <v>0</v>
      </c>
      <c r="E38" s="33"/>
      <c r="F38" s="29">
        <v>0</v>
      </c>
      <c r="G38" s="33"/>
      <c r="H38" s="29">
        <v>0</v>
      </c>
      <c r="I38" s="33"/>
      <c r="J38" s="29">
        <v>0</v>
      </c>
      <c r="K38" s="33"/>
      <c r="L38" s="29">
        <v>0</v>
      </c>
      <c r="M38" s="37"/>
      <c r="N38" s="38">
        <v>0</v>
      </c>
      <c r="O38" s="38"/>
      <c r="P38" s="40">
        <v>0</v>
      </c>
      <c r="Q38" s="40"/>
      <c r="R38" s="45">
        <f t="shared" si="4"/>
        <v>0</v>
      </c>
    </row>
    <row r="39" spans="2:19" ht="14.1" customHeight="1">
      <c r="B39" s="9" t="s">
        <v>41</v>
      </c>
      <c r="C39" s="9"/>
      <c r="D39" s="30">
        <v>0</v>
      </c>
      <c r="E39" s="34"/>
      <c r="F39" s="30">
        <v>0</v>
      </c>
      <c r="G39" s="34"/>
      <c r="H39" s="30">
        <v>0</v>
      </c>
      <c r="I39" s="34"/>
      <c r="J39" s="30">
        <v>0</v>
      </c>
      <c r="K39" s="34"/>
      <c r="L39" s="29">
        <v>0</v>
      </c>
      <c r="M39" s="37"/>
      <c r="N39" s="38">
        <v>0</v>
      </c>
      <c r="O39" s="38"/>
      <c r="P39" s="40">
        <v>0</v>
      </c>
      <c r="Q39" s="40"/>
      <c r="R39" s="45">
        <f t="shared" si="4"/>
        <v>0</v>
      </c>
    </row>
    <row r="40" spans="2:19" ht="14.1" customHeight="1">
      <c r="B40" s="8" t="s">
        <v>56</v>
      </c>
      <c r="C40" s="8"/>
      <c r="D40" s="30">
        <v>0</v>
      </c>
      <c r="E40" s="34"/>
      <c r="F40" s="30">
        <v>0</v>
      </c>
      <c r="G40" s="34"/>
      <c r="H40" s="30">
        <v>0</v>
      </c>
      <c r="I40" s="34"/>
      <c r="J40" s="30">
        <v>0</v>
      </c>
      <c r="K40" s="34"/>
      <c r="L40" s="30">
        <v>0</v>
      </c>
      <c r="M40" s="34"/>
      <c r="N40" s="30">
        <v>0</v>
      </c>
      <c r="O40" s="34"/>
      <c r="P40" s="30">
        <v>0</v>
      </c>
      <c r="Q40" s="34"/>
      <c r="R40" s="45">
        <f t="shared" si="4"/>
        <v>0</v>
      </c>
    </row>
    <row r="41" spans="2:19" ht="14.1" customHeight="1">
      <c r="B41" s="8" t="s">
        <v>62</v>
      </c>
      <c r="C41" s="8"/>
      <c r="D41" s="30">
        <v>0</v>
      </c>
      <c r="E41" s="34"/>
      <c r="F41" s="30">
        <v>0</v>
      </c>
      <c r="G41" s="34"/>
      <c r="H41" s="30">
        <v>0</v>
      </c>
      <c r="I41" s="34"/>
      <c r="J41" s="30">
        <v>0</v>
      </c>
      <c r="K41" s="34"/>
      <c r="L41" s="30">
        <v>44983</v>
      </c>
      <c r="M41" s="34"/>
      <c r="N41" s="30">
        <v>0</v>
      </c>
      <c r="O41" s="34"/>
      <c r="P41" s="30">
        <v>0</v>
      </c>
      <c r="Q41" s="34"/>
      <c r="R41" s="45">
        <f t="shared" si="4"/>
        <v>44983</v>
      </c>
    </row>
    <row r="42" spans="2:19" ht="14.1" customHeight="1">
      <c r="B42" s="16" t="s">
        <v>14</v>
      </c>
      <c r="C42" s="25"/>
      <c r="D42" s="30">
        <f>SUM(D43:E47)</f>
        <v>54294525</v>
      </c>
      <c r="E42" s="34"/>
      <c r="F42" s="30">
        <f>SUM(F43:G47)</f>
        <v>188775</v>
      </c>
      <c r="G42" s="34"/>
      <c r="H42" s="30">
        <f>SUM(H43:I47)</f>
        <v>0</v>
      </c>
      <c r="I42" s="34"/>
      <c r="J42" s="30">
        <f>SUM(J43:K47)</f>
        <v>29700</v>
      </c>
      <c r="K42" s="34"/>
      <c r="L42" s="30">
        <f>SUM(L43:M47)</f>
        <v>134279</v>
      </c>
      <c r="M42" s="34"/>
      <c r="N42" s="30">
        <f>SUM(N43:O47)</f>
        <v>0</v>
      </c>
      <c r="O42" s="34"/>
      <c r="P42" s="30">
        <f>SUM(P43:Q47)</f>
        <v>59043</v>
      </c>
      <c r="Q42" s="34"/>
      <c r="R42" s="45">
        <f t="shared" si="4"/>
        <v>54706322</v>
      </c>
      <c r="S42" s="46"/>
    </row>
    <row r="43" spans="2:19" ht="14.1" customHeight="1">
      <c r="B43" s="8" t="s">
        <v>59</v>
      </c>
      <c r="C43" s="8"/>
      <c r="D43" s="30">
        <v>36624541</v>
      </c>
      <c r="E43" s="34"/>
      <c r="F43" s="30">
        <v>0</v>
      </c>
      <c r="G43" s="34"/>
      <c r="H43" s="30">
        <v>0</v>
      </c>
      <c r="I43" s="34"/>
      <c r="J43" s="30">
        <v>0</v>
      </c>
      <c r="K43" s="34"/>
      <c r="L43" s="30">
        <v>942</v>
      </c>
      <c r="M43" s="34"/>
      <c r="N43" s="30">
        <v>0</v>
      </c>
      <c r="O43" s="34"/>
      <c r="P43" s="30">
        <v>56674</v>
      </c>
      <c r="Q43" s="34"/>
      <c r="R43" s="45">
        <f t="shared" si="4"/>
        <v>36682157</v>
      </c>
    </row>
    <row r="44" spans="2:19" ht="14.1" customHeight="1">
      <c r="B44" s="8" t="s">
        <v>52</v>
      </c>
      <c r="C44" s="8"/>
      <c r="D44" s="30">
        <v>357396</v>
      </c>
      <c r="E44" s="34"/>
      <c r="F44" s="30">
        <v>188775</v>
      </c>
      <c r="G44" s="34"/>
      <c r="H44" s="30">
        <v>0</v>
      </c>
      <c r="I44" s="34"/>
      <c r="J44" s="30">
        <v>0</v>
      </c>
      <c r="K44" s="34"/>
      <c r="L44" s="30">
        <v>0</v>
      </c>
      <c r="M44" s="34"/>
      <c r="N44" s="30">
        <v>0</v>
      </c>
      <c r="O44" s="34"/>
      <c r="P44" s="30">
        <v>0</v>
      </c>
      <c r="Q44" s="34"/>
      <c r="R44" s="45">
        <f t="shared" si="4"/>
        <v>546171</v>
      </c>
    </row>
    <row r="45" spans="2:19" ht="14.1" customHeight="1">
      <c r="B45" s="7" t="s">
        <v>45</v>
      </c>
      <c r="C45" s="7"/>
      <c r="D45" s="30">
        <v>16720132</v>
      </c>
      <c r="E45" s="34"/>
      <c r="F45" s="30">
        <v>0</v>
      </c>
      <c r="G45" s="34"/>
      <c r="H45" s="30">
        <v>0</v>
      </c>
      <c r="I45" s="34"/>
      <c r="J45" s="30">
        <v>29700</v>
      </c>
      <c r="K45" s="34"/>
      <c r="L45" s="30">
        <v>133337</v>
      </c>
      <c r="M45" s="34"/>
      <c r="N45" s="30">
        <v>0</v>
      </c>
      <c r="O45" s="34"/>
      <c r="P45" s="30">
        <v>2369</v>
      </c>
      <c r="Q45" s="34"/>
      <c r="R45" s="45">
        <f t="shared" si="4"/>
        <v>16885538</v>
      </c>
    </row>
    <row r="46" spans="2:19" ht="14.1" customHeight="1">
      <c r="B46" s="8" t="s">
        <v>56</v>
      </c>
      <c r="C46" s="8"/>
      <c r="D46" s="30">
        <v>0</v>
      </c>
      <c r="E46" s="34"/>
      <c r="F46" s="30">
        <v>0</v>
      </c>
      <c r="G46" s="34"/>
      <c r="H46" s="30">
        <v>0</v>
      </c>
      <c r="I46" s="34"/>
      <c r="J46" s="30">
        <v>0</v>
      </c>
      <c r="K46" s="34"/>
      <c r="L46" s="30">
        <v>0</v>
      </c>
      <c r="M46" s="34"/>
      <c r="N46" s="30">
        <v>0</v>
      </c>
      <c r="O46" s="34"/>
      <c r="P46" s="30">
        <v>0</v>
      </c>
      <c r="Q46" s="34"/>
      <c r="R46" s="45">
        <f t="shared" si="4"/>
        <v>0</v>
      </c>
    </row>
    <row r="47" spans="2:19" ht="14.1" customHeight="1">
      <c r="B47" s="7" t="s">
        <v>62</v>
      </c>
      <c r="C47" s="7"/>
      <c r="D47" s="30">
        <v>592456</v>
      </c>
      <c r="E47" s="34"/>
      <c r="F47" s="30">
        <v>0</v>
      </c>
      <c r="G47" s="34"/>
      <c r="H47" s="30">
        <v>0</v>
      </c>
      <c r="I47" s="34"/>
      <c r="J47" s="30">
        <v>0</v>
      </c>
      <c r="K47" s="34"/>
      <c r="L47" s="30">
        <v>0</v>
      </c>
      <c r="M47" s="34"/>
      <c r="N47" s="30">
        <v>0</v>
      </c>
      <c r="O47" s="34"/>
      <c r="P47" s="30">
        <v>0</v>
      </c>
      <c r="Q47" s="34"/>
      <c r="R47" s="45">
        <f t="shared" si="4"/>
        <v>592456</v>
      </c>
    </row>
    <row r="48" spans="2:19" ht="14.1" customHeight="1">
      <c r="B48" s="17" t="s">
        <v>63</v>
      </c>
      <c r="C48" s="26"/>
      <c r="D48" s="30">
        <v>942</v>
      </c>
      <c r="E48" s="34"/>
      <c r="F48" s="30">
        <v>20068</v>
      </c>
      <c r="G48" s="34"/>
      <c r="H48" s="30">
        <v>9632</v>
      </c>
      <c r="I48" s="34"/>
      <c r="J48" s="30">
        <v>62659</v>
      </c>
      <c r="K48" s="34"/>
      <c r="L48" s="30">
        <v>2618</v>
      </c>
      <c r="M48" s="34"/>
      <c r="N48" s="30">
        <v>168901</v>
      </c>
      <c r="O48" s="34"/>
      <c r="P48" s="30">
        <v>72881</v>
      </c>
      <c r="Q48" s="34"/>
      <c r="R48" s="45">
        <f t="shared" si="4"/>
        <v>337701</v>
      </c>
    </row>
    <row r="49" spans="2:19" ht="13.5" customHeight="1">
      <c r="B49" s="18" t="s">
        <v>25</v>
      </c>
      <c r="C49" s="18"/>
      <c r="D49" s="30">
        <f>SUM(D32,D42,D48)</f>
        <v>60005432</v>
      </c>
      <c r="E49" s="34"/>
      <c r="F49" s="30">
        <f>SUM(F32,F42,F48)</f>
        <v>33514506</v>
      </c>
      <c r="G49" s="34"/>
      <c r="H49" s="30">
        <f>SUM(H32,H42,H48)</f>
        <v>10193776</v>
      </c>
      <c r="I49" s="34"/>
      <c r="J49" s="30">
        <f>SUM(J32,J42,J48)</f>
        <v>10952019</v>
      </c>
      <c r="K49" s="34"/>
      <c r="L49" s="30">
        <f>SUM(L32,L42,L48)</f>
        <v>2184740</v>
      </c>
      <c r="M49" s="34"/>
      <c r="N49" s="30">
        <f>SUM(N32,N42,N48)</f>
        <v>534436</v>
      </c>
      <c r="O49" s="34"/>
      <c r="P49" s="30">
        <f>SUM(P32,P42,P48)</f>
        <v>11801583</v>
      </c>
      <c r="Q49" s="34"/>
      <c r="R49" s="45">
        <f t="shared" si="4"/>
        <v>129186492</v>
      </c>
    </row>
    <row r="50" spans="2:19" ht="3" customHeight="1"/>
    <row r="51" spans="2:19" ht="5.0999999999999996" customHeight="1">
      <c r="S51" s="47"/>
    </row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N29"/>
  <sheetViews>
    <sheetView view="pageBreakPreview" zoomScale="80" zoomScaleNormal="80" zoomScaleSheetLayoutView="80" workbookViewId="0">
      <selection activeCell="E7" sqref="E7"/>
    </sheetView>
  </sheetViews>
  <sheetFormatPr defaultRowHeight="13.5"/>
  <cols>
    <col min="1" max="1" width="8.5" customWidth="1"/>
    <col min="2" max="2" width="5.5" customWidth="1"/>
    <col min="3" max="3" width="25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/>
    <row r="2" spans="1:14" ht="34.5" customHeight="1">
      <c r="B2" s="49"/>
      <c r="C2" s="49" t="s">
        <v>70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20.100000000000001" customHeight="1">
      <c r="C3" s="50" t="s">
        <v>4</v>
      </c>
      <c r="J3" s="42" t="s">
        <v>202</v>
      </c>
    </row>
    <row r="4" spans="1:14" ht="50.1" customHeight="1">
      <c r="A4" s="48"/>
      <c r="B4" s="31"/>
      <c r="C4" s="18" t="s">
        <v>73</v>
      </c>
      <c r="D4" s="6" t="s">
        <v>74</v>
      </c>
      <c r="E4" s="6" t="s">
        <v>171</v>
      </c>
      <c r="F4" s="6" t="s">
        <v>75</v>
      </c>
      <c r="G4" s="6" t="s">
        <v>205</v>
      </c>
      <c r="H4" s="6" t="s">
        <v>38</v>
      </c>
      <c r="I4" s="6" t="s">
        <v>77</v>
      </c>
      <c r="J4" s="6" t="s">
        <v>67</v>
      </c>
      <c r="K4" s="21"/>
      <c r="L4" s="31"/>
      <c r="M4" s="31"/>
      <c r="N4" s="31"/>
    </row>
    <row r="5" spans="1:14" ht="28.5" customHeight="1">
      <c r="A5" s="48"/>
      <c r="B5" s="31"/>
      <c r="C5" s="51" t="s">
        <v>139</v>
      </c>
      <c r="D5" s="54">
        <v>8820</v>
      </c>
      <c r="E5" s="54">
        <v>123.6</v>
      </c>
      <c r="F5" s="54">
        <f>ROUND(D5*E5/1000,0)</f>
        <v>1090</v>
      </c>
      <c r="G5" s="54">
        <v>50</v>
      </c>
      <c r="H5" s="54">
        <f>ROUND(D5*G5/1000,0)</f>
        <v>441</v>
      </c>
      <c r="I5" s="54">
        <f>F5-H5</f>
        <v>649</v>
      </c>
      <c r="J5" s="54">
        <v>441</v>
      </c>
      <c r="K5" s="31"/>
      <c r="L5" s="31"/>
      <c r="M5" s="31"/>
      <c r="N5" s="31"/>
    </row>
    <row r="6" spans="1:14" ht="28.5" customHeight="1">
      <c r="A6" s="48"/>
      <c r="B6" s="31"/>
      <c r="C6" s="52"/>
      <c r="D6" s="52"/>
      <c r="E6" s="52"/>
      <c r="F6" s="52"/>
      <c r="G6" s="52"/>
      <c r="H6" s="52"/>
      <c r="I6" s="52"/>
      <c r="J6" s="52"/>
      <c r="K6" s="31"/>
      <c r="L6" s="31"/>
      <c r="M6" s="31"/>
      <c r="N6" s="31"/>
    </row>
    <row r="7" spans="1:14" ht="28.5" customHeight="1">
      <c r="A7" s="48"/>
      <c r="B7" s="31"/>
      <c r="C7" s="18" t="s">
        <v>25</v>
      </c>
      <c r="D7" s="54">
        <f t="shared" ref="D7:J7" si="0">SUM(D5:D6)</f>
        <v>8820</v>
      </c>
      <c r="E7" s="54">
        <f t="shared" si="0"/>
        <v>123.6</v>
      </c>
      <c r="F7" s="54">
        <f t="shared" si="0"/>
        <v>1090</v>
      </c>
      <c r="G7" s="54">
        <f t="shared" si="0"/>
        <v>50</v>
      </c>
      <c r="H7" s="54">
        <f t="shared" si="0"/>
        <v>441</v>
      </c>
      <c r="I7" s="54">
        <f t="shared" si="0"/>
        <v>649</v>
      </c>
      <c r="J7" s="54">
        <f t="shared" si="0"/>
        <v>441</v>
      </c>
      <c r="K7" s="31"/>
      <c r="L7" s="31"/>
      <c r="M7" s="31"/>
      <c r="N7" s="31"/>
    </row>
    <row r="8" spans="1:14" ht="11.1" customHeight="1">
      <c r="C8" s="53"/>
    </row>
    <row r="9" spans="1:14" ht="20.100000000000001" customHeight="1">
      <c r="C9" s="50" t="s">
        <v>200</v>
      </c>
      <c r="L9" s="42" t="s">
        <v>202</v>
      </c>
    </row>
    <row r="10" spans="1:14" ht="50.1" customHeight="1">
      <c r="A10" s="48"/>
      <c r="B10" s="31"/>
      <c r="C10" s="18" t="s">
        <v>78</v>
      </c>
      <c r="D10" s="6" t="s">
        <v>80</v>
      </c>
      <c r="E10" s="6" t="s">
        <v>11</v>
      </c>
      <c r="F10" s="6" t="s">
        <v>71</v>
      </c>
      <c r="G10" s="6" t="s">
        <v>9</v>
      </c>
      <c r="H10" s="6" t="s">
        <v>5</v>
      </c>
      <c r="I10" s="6" t="s">
        <v>82</v>
      </c>
      <c r="J10" s="6" t="s">
        <v>85</v>
      </c>
      <c r="K10" s="6" t="s">
        <v>86</v>
      </c>
      <c r="L10" s="6" t="s">
        <v>67</v>
      </c>
      <c r="M10" s="31"/>
      <c r="N10" s="31"/>
    </row>
    <row r="11" spans="1:14" ht="28.5" customHeight="1">
      <c r="A11" s="48"/>
      <c r="B11" s="31"/>
      <c r="C11" s="52" t="s">
        <v>206</v>
      </c>
      <c r="D11" s="54">
        <v>1000</v>
      </c>
      <c r="E11" s="54">
        <v>1564160</v>
      </c>
      <c r="F11" s="54">
        <v>1473885</v>
      </c>
      <c r="G11" s="54">
        <f>E11-F11</f>
        <v>90275</v>
      </c>
      <c r="H11" s="54">
        <v>1000</v>
      </c>
      <c r="I11" s="55">
        <f>D11/H11</f>
        <v>1</v>
      </c>
      <c r="J11" s="54">
        <f>G11*I11</f>
        <v>90275</v>
      </c>
      <c r="K11" s="54">
        <v>0</v>
      </c>
      <c r="L11" s="54">
        <v>1000</v>
      </c>
      <c r="M11" s="31"/>
      <c r="N11" s="31"/>
    </row>
    <row r="12" spans="1:14" ht="28.5" customHeight="1">
      <c r="A12" s="48"/>
      <c r="B12" s="31"/>
      <c r="C12" s="52" t="s">
        <v>207</v>
      </c>
      <c r="D12" s="54">
        <v>380602</v>
      </c>
      <c r="E12" s="54">
        <v>762171</v>
      </c>
      <c r="F12" s="54">
        <v>154838</v>
      </c>
      <c r="G12" s="54">
        <f>E12-F12</f>
        <v>607333</v>
      </c>
      <c r="H12" s="54">
        <v>380602</v>
      </c>
      <c r="I12" s="55">
        <f>D12/H12</f>
        <v>1</v>
      </c>
      <c r="J12" s="54">
        <f>G12*I12</f>
        <v>607333</v>
      </c>
      <c r="K12" s="54">
        <v>0</v>
      </c>
      <c r="L12" s="54">
        <v>380602</v>
      </c>
      <c r="M12" s="31"/>
      <c r="N12" s="31"/>
    </row>
    <row r="13" spans="1:14" ht="28.5" customHeight="1">
      <c r="A13" s="48"/>
      <c r="B13" s="31"/>
      <c r="C13" s="18" t="s">
        <v>25</v>
      </c>
      <c r="D13" s="54">
        <f>SUM(D11:D12)</f>
        <v>381602</v>
      </c>
      <c r="E13" s="54">
        <f>SUM(E11:E12)</f>
        <v>2326331</v>
      </c>
      <c r="F13" s="54">
        <f>SUM(F11:F12)</f>
        <v>1628723</v>
      </c>
      <c r="G13" s="54">
        <f>SUM(G11:G12)</f>
        <v>697608</v>
      </c>
      <c r="H13" s="54">
        <f>SUM(H11:H12)</f>
        <v>381602</v>
      </c>
      <c r="I13" s="56"/>
      <c r="J13" s="54">
        <f>SUM(J11:J12)</f>
        <v>697608</v>
      </c>
      <c r="K13" s="54">
        <f>SUM(K11:K12)</f>
        <v>0</v>
      </c>
      <c r="L13" s="54">
        <f>SUM(L11:L12)</f>
        <v>381602</v>
      </c>
      <c r="M13" s="31"/>
      <c r="N13" s="31"/>
    </row>
    <row r="14" spans="1:14" ht="12" customHeight="1">
      <c r="A14" s="48"/>
      <c r="B14" s="31"/>
      <c r="C14" s="2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20.100000000000001" customHeight="1">
      <c r="C15" s="50" t="s">
        <v>201</v>
      </c>
      <c r="L15" s="42"/>
      <c r="M15" s="42" t="s">
        <v>202</v>
      </c>
    </row>
    <row r="16" spans="1:14" ht="50.1" customHeight="1">
      <c r="A16" s="48"/>
      <c r="B16" s="31"/>
      <c r="C16" s="18" t="s">
        <v>78</v>
      </c>
      <c r="D16" s="6" t="s">
        <v>17</v>
      </c>
      <c r="E16" s="6" t="s">
        <v>11</v>
      </c>
      <c r="F16" s="6" t="s">
        <v>71</v>
      </c>
      <c r="G16" s="6" t="s">
        <v>9</v>
      </c>
      <c r="H16" s="6" t="s">
        <v>5</v>
      </c>
      <c r="I16" s="6" t="s">
        <v>82</v>
      </c>
      <c r="J16" s="6" t="s">
        <v>85</v>
      </c>
      <c r="K16" s="6" t="s">
        <v>79</v>
      </c>
      <c r="L16" s="6" t="s">
        <v>87</v>
      </c>
      <c r="M16" s="6" t="s">
        <v>67</v>
      </c>
      <c r="N16" s="31"/>
    </row>
    <row r="17" spans="1:14" ht="28.5" customHeight="1">
      <c r="A17" s="48"/>
      <c r="B17" s="31"/>
      <c r="C17" s="52" t="s">
        <v>208</v>
      </c>
      <c r="D17" s="54">
        <v>1600</v>
      </c>
      <c r="E17" s="54">
        <v>3877615</v>
      </c>
      <c r="F17" s="54">
        <v>791344</v>
      </c>
      <c r="G17" s="54">
        <f t="shared" ref="G17:G28" si="1">E17-F17</f>
        <v>3086271</v>
      </c>
      <c r="H17" s="54">
        <v>1500000</v>
      </c>
      <c r="I17" s="57">
        <f t="shared" ref="I17:I28" si="2">ROUND(D17/H17,5)</f>
        <v>1.07e-003</v>
      </c>
      <c r="J17" s="54">
        <f t="shared" ref="J17:J28" si="3">G17*I17</f>
        <v>3302.3099699999998</v>
      </c>
      <c r="K17" s="54">
        <v>0</v>
      </c>
      <c r="L17" s="54">
        <f t="shared" ref="L17:L28" si="4">D17-K17</f>
        <v>1600</v>
      </c>
      <c r="M17" s="54">
        <v>1600</v>
      </c>
      <c r="N17" s="31"/>
    </row>
    <row r="18" spans="1:14" ht="28.5" customHeight="1">
      <c r="A18" s="48"/>
      <c r="B18" s="31"/>
      <c r="C18" s="52" t="s">
        <v>209</v>
      </c>
      <c r="D18" s="54">
        <v>2000</v>
      </c>
      <c r="E18" s="54">
        <v>1115494</v>
      </c>
      <c r="F18" s="54">
        <v>867107</v>
      </c>
      <c r="G18" s="54">
        <f t="shared" si="1"/>
        <v>248387</v>
      </c>
      <c r="H18" s="54">
        <v>452500</v>
      </c>
      <c r="I18" s="57">
        <f t="shared" si="2"/>
        <v>4.4200000000000003e-003</v>
      </c>
      <c r="J18" s="54">
        <f t="shared" si="3"/>
        <v>1097.8705400000001</v>
      </c>
      <c r="K18" s="54">
        <v>0</v>
      </c>
      <c r="L18" s="54">
        <f t="shared" si="4"/>
        <v>2000</v>
      </c>
      <c r="M18" s="54">
        <v>2000</v>
      </c>
      <c r="N18" s="31"/>
    </row>
    <row r="19" spans="1:14" ht="28.5" customHeight="1">
      <c r="A19" s="48"/>
      <c r="B19" s="31"/>
      <c r="C19" s="52" t="s">
        <v>210</v>
      </c>
      <c r="D19" s="54">
        <v>603950</v>
      </c>
      <c r="E19" s="54">
        <v>13034583</v>
      </c>
      <c r="F19" s="54">
        <v>1348938</v>
      </c>
      <c r="G19" s="54">
        <f t="shared" si="1"/>
        <v>11685645</v>
      </c>
      <c r="H19" s="54">
        <v>11685645</v>
      </c>
      <c r="I19" s="57">
        <f t="shared" si="2"/>
        <v>5.1679999999999997e-002</v>
      </c>
      <c r="J19" s="54">
        <f t="shared" si="3"/>
        <v>603914.13359999994</v>
      </c>
      <c r="K19" s="54">
        <v>0</v>
      </c>
      <c r="L19" s="54">
        <f t="shared" si="4"/>
        <v>603950</v>
      </c>
      <c r="M19" s="54">
        <v>603950</v>
      </c>
      <c r="N19" s="31"/>
    </row>
    <row r="20" spans="1:14" ht="28.5" customHeight="1">
      <c r="A20" s="48"/>
      <c r="B20" s="31"/>
      <c r="C20" s="52" t="s">
        <v>211</v>
      </c>
      <c r="D20" s="54">
        <v>3172</v>
      </c>
      <c r="E20" s="54">
        <v>104974</v>
      </c>
      <c r="F20" s="54">
        <v>24923</v>
      </c>
      <c r="G20" s="54">
        <f t="shared" si="1"/>
        <v>80051</v>
      </c>
      <c r="H20" s="54">
        <v>86305</v>
      </c>
      <c r="I20" s="57">
        <f t="shared" si="2"/>
        <v>3.6749999999999998e-002</v>
      </c>
      <c r="J20" s="54">
        <f t="shared" si="3"/>
        <v>2941.8742499999998</v>
      </c>
      <c r="K20" s="54">
        <v>0</v>
      </c>
      <c r="L20" s="54">
        <f t="shared" si="4"/>
        <v>3172</v>
      </c>
      <c r="M20" s="54">
        <v>3172</v>
      </c>
      <c r="N20" s="31"/>
    </row>
    <row r="21" spans="1:14" ht="28.5" customHeight="1">
      <c r="A21" s="48"/>
      <c r="B21" s="31"/>
      <c r="C21" s="52" t="s">
        <v>212</v>
      </c>
      <c r="D21" s="54">
        <v>2470</v>
      </c>
      <c r="E21" s="54">
        <v>257050424</v>
      </c>
      <c r="F21" s="54">
        <v>242995428</v>
      </c>
      <c r="G21" s="54">
        <f t="shared" si="1"/>
        <v>14054996</v>
      </c>
      <c r="H21" s="54">
        <v>10435510</v>
      </c>
      <c r="I21" s="57">
        <f t="shared" si="2"/>
        <v>2.4000000000000001e-004</v>
      </c>
      <c r="J21" s="54">
        <f t="shared" si="3"/>
        <v>3373.19904</v>
      </c>
      <c r="K21" s="54">
        <v>0</v>
      </c>
      <c r="L21" s="54">
        <f t="shared" si="4"/>
        <v>2470</v>
      </c>
      <c r="M21" s="54">
        <v>2470</v>
      </c>
      <c r="N21" s="31"/>
    </row>
    <row r="22" spans="1:14" ht="28.5" customHeight="1">
      <c r="A22" s="48"/>
      <c r="B22" s="31"/>
      <c r="C22" s="52" t="s">
        <v>213</v>
      </c>
      <c r="D22" s="54">
        <v>3699</v>
      </c>
      <c r="E22" s="54">
        <v>22081596</v>
      </c>
      <c r="F22" s="54">
        <v>21122529</v>
      </c>
      <c r="G22" s="54">
        <f t="shared" si="1"/>
        <v>959067</v>
      </c>
      <c r="H22" s="54">
        <v>625612</v>
      </c>
      <c r="I22" s="57">
        <f t="shared" si="2"/>
        <v>5.9100000000000003e-003</v>
      </c>
      <c r="J22" s="54">
        <f t="shared" si="3"/>
        <v>5668.0859700000001</v>
      </c>
      <c r="K22" s="54">
        <v>0</v>
      </c>
      <c r="L22" s="54">
        <f t="shared" si="4"/>
        <v>3699</v>
      </c>
      <c r="M22" s="54">
        <v>3699</v>
      </c>
      <c r="N22" s="31"/>
    </row>
    <row r="23" spans="1:14" ht="28.5" customHeight="1">
      <c r="A23" s="48"/>
      <c r="B23" s="31"/>
      <c r="C23" s="52" t="s">
        <v>214</v>
      </c>
      <c r="D23" s="54">
        <v>1731</v>
      </c>
      <c r="E23" s="54">
        <v>884660603</v>
      </c>
      <c r="F23" s="54">
        <v>783242793</v>
      </c>
      <c r="G23" s="54">
        <f t="shared" si="1"/>
        <v>101417810</v>
      </c>
      <c r="H23" s="54">
        <v>18998171</v>
      </c>
      <c r="I23" s="57">
        <f t="shared" si="2"/>
        <v>9.0000000000000006e-005</v>
      </c>
      <c r="J23" s="54">
        <f t="shared" si="3"/>
        <v>9127.6028999999999</v>
      </c>
      <c r="K23" s="54">
        <v>0</v>
      </c>
      <c r="L23" s="54">
        <f t="shared" si="4"/>
        <v>1731</v>
      </c>
      <c r="M23" s="54">
        <v>1731</v>
      </c>
      <c r="N23" s="31"/>
    </row>
    <row r="24" spans="1:14" ht="28.5" customHeight="1">
      <c r="A24" s="48"/>
      <c r="B24" s="31"/>
      <c r="C24" s="52" t="s">
        <v>215</v>
      </c>
      <c r="D24" s="54">
        <v>35</v>
      </c>
      <c r="E24" s="54">
        <v>363530</v>
      </c>
      <c r="F24" s="54">
        <v>15648</v>
      </c>
      <c r="G24" s="54">
        <f t="shared" si="1"/>
        <v>347882</v>
      </c>
      <c r="H24" s="54">
        <v>23000</v>
      </c>
      <c r="I24" s="57">
        <f t="shared" si="2"/>
        <v>1.5200000000000001e-003</v>
      </c>
      <c r="J24" s="54">
        <f t="shared" si="3"/>
        <v>528.78064000000006</v>
      </c>
      <c r="K24" s="54">
        <v>0</v>
      </c>
      <c r="L24" s="54">
        <f t="shared" si="4"/>
        <v>35</v>
      </c>
      <c r="M24" s="54">
        <v>35</v>
      </c>
      <c r="N24" s="31"/>
    </row>
    <row r="25" spans="1:14" ht="28.5" customHeight="1">
      <c r="A25" s="48"/>
      <c r="B25" s="31"/>
      <c r="C25" s="52" t="s">
        <v>138</v>
      </c>
      <c r="D25" s="54">
        <v>300</v>
      </c>
      <c r="E25" s="54">
        <v>92159</v>
      </c>
      <c r="F25" s="54">
        <v>47829</v>
      </c>
      <c r="G25" s="54">
        <f t="shared" si="1"/>
        <v>44330</v>
      </c>
      <c r="H25" s="54">
        <v>60000</v>
      </c>
      <c r="I25" s="57">
        <f t="shared" si="2"/>
        <v>5.0000000000000001e-003</v>
      </c>
      <c r="J25" s="54">
        <f t="shared" si="3"/>
        <v>221.65</v>
      </c>
      <c r="K25" s="54">
        <v>0</v>
      </c>
      <c r="L25" s="54">
        <f t="shared" si="4"/>
        <v>300</v>
      </c>
      <c r="M25" s="54">
        <v>300</v>
      </c>
      <c r="N25" s="31"/>
    </row>
    <row r="26" spans="1:14" ht="28.5" customHeight="1">
      <c r="A26" s="48"/>
      <c r="B26" s="31"/>
      <c r="C26" s="52" t="s">
        <v>216</v>
      </c>
      <c r="D26" s="54">
        <v>150</v>
      </c>
      <c r="E26" s="54">
        <v>2983765</v>
      </c>
      <c r="F26" s="54">
        <v>735136</v>
      </c>
      <c r="G26" s="54">
        <f t="shared" si="1"/>
        <v>2248629</v>
      </c>
      <c r="H26" s="54">
        <v>400000</v>
      </c>
      <c r="I26" s="57">
        <f t="shared" si="2"/>
        <v>3.8000000000000002e-004</v>
      </c>
      <c r="J26" s="54">
        <f t="shared" si="3"/>
        <v>854.47901999999999</v>
      </c>
      <c r="K26" s="54">
        <v>0</v>
      </c>
      <c r="L26" s="54">
        <f t="shared" si="4"/>
        <v>150</v>
      </c>
      <c r="M26" s="54">
        <v>150</v>
      </c>
      <c r="N26" s="31"/>
    </row>
    <row r="27" spans="1:14" ht="28.5" customHeight="1">
      <c r="A27" s="48"/>
      <c r="B27" s="31"/>
      <c r="C27" s="52" t="s">
        <v>72</v>
      </c>
      <c r="D27" s="54">
        <v>4100</v>
      </c>
      <c r="E27" s="54">
        <v>24346700000</v>
      </c>
      <c r="F27" s="54">
        <v>24022803000</v>
      </c>
      <c r="G27" s="54">
        <f t="shared" si="1"/>
        <v>323897000</v>
      </c>
      <c r="H27" s="54">
        <v>16602000</v>
      </c>
      <c r="I27" s="57">
        <f t="shared" si="2"/>
        <v>2.5000000000000001e-004</v>
      </c>
      <c r="J27" s="54">
        <f t="shared" si="3"/>
        <v>80974.25</v>
      </c>
      <c r="K27" s="54">
        <v>0</v>
      </c>
      <c r="L27" s="54">
        <f t="shared" si="4"/>
        <v>4100</v>
      </c>
      <c r="M27" s="54">
        <v>4100</v>
      </c>
      <c r="N27" s="31"/>
    </row>
    <row r="28" spans="1:14" ht="28.5" customHeight="1">
      <c r="A28" s="48"/>
      <c r="B28" s="48"/>
      <c r="C28" s="52" t="s">
        <v>26</v>
      </c>
      <c r="D28" s="54">
        <v>50000</v>
      </c>
      <c r="E28" s="54">
        <v>7057013</v>
      </c>
      <c r="F28" s="54">
        <v>6387330</v>
      </c>
      <c r="G28" s="54">
        <f t="shared" si="1"/>
        <v>669683</v>
      </c>
      <c r="H28" s="54">
        <v>750000</v>
      </c>
      <c r="I28" s="57">
        <f t="shared" si="2"/>
        <v>6.6669999999999993e-002</v>
      </c>
      <c r="J28" s="54">
        <f t="shared" si="3"/>
        <v>44647.765609999995</v>
      </c>
      <c r="K28" s="54">
        <v>0</v>
      </c>
      <c r="L28" s="54">
        <f t="shared" si="4"/>
        <v>50000</v>
      </c>
      <c r="M28" s="54">
        <v>50000</v>
      </c>
      <c r="N28" s="48"/>
    </row>
    <row r="29" spans="1:14" ht="28.5" customHeight="1">
      <c r="A29" s="48"/>
      <c r="B29" s="31"/>
      <c r="C29" s="18" t="s">
        <v>25</v>
      </c>
      <c r="D29" s="54">
        <f>SUM(D17:D28)</f>
        <v>673207</v>
      </c>
      <c r="E29" s="54">
        <f>SUM(E17:E28)</f>
        <v>25539121756</v>
      </c>
      <c r="F29" s="54">
        <f>SUM(F17:F28)</f>
        <v>25080382005</v>
      </c>
      <c r="G29" s="54">
        <f>SUM(G17:G28)</f>
        <v>458739751</v>
      </c>
      <c r="H29" s="54">
        <f>SUM(H17:H28)</f>
        <v>61618743</v>
      </c>
      <c r="I29" s="56"/>
      <c r="J29" s="54">
        <f>SUM(J17:J28)</f>
        <v>756652.00153999997</v>
      </c>
      <c r="K29" s="54">
        <f>SUM(K17:K28)</f>
        <v>0</v>
      </c>
      <c r="L29" s="54">
        <f>SUM(L17:L28)</f>
        <v>673207</v>
      </c>
      <c r="M29" s="54">
        <f>SUM(M17:M28)</f>
        <v>673207</v>
      </c>
      <c r="N29" s="31"/>
    </row>
    <row r="30" spans="1:14" ht="7.5" customHeight="1"/>
    <row r="31" spans="1:14" ht="6.75" customHeight="1"/>
  </sheetData>
  <phoneticPr fontId="3"/>
  <pageMargins left="0.70866141732283472" right="0.70866141732283472" top="0.74803149606299213" bottom="0.37" header="0.31496062992125984" footer="0.31496062992125984"/>
  <pageSetup paperSize="9" scale="6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J15"/>
  <sheetViews>
    <sheetView view="pageBreakPreview" zoomScaleSheetLayoutView="100" workbookViewId="0">
      <selection activeCell="E7" sqref="E7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3:10" ht="60" customHeight="1"/>
    <row r="2" spans="3:10" ht="18.75" customHeight="1">
      <c r="C2" s="13" t="s">
        <v>89</v>
      </c>
      <c r="D2" s="63"/>
      <c r="E2" s="63"/>
      <c r="F2" s="63"/>
      <c r="G2" s="63"/>
      <c r="H2" s="63"/>
      <c r="I2" s="68" t="s">
        <v>202</v>
      </c>
    </row>
    <row r="3" spans="3:10" s="48" customFormat="1" ht="17.45" customHeight="1">
      <c r="C3" s="59" t="s">
        <v>36</v>
      </c>
      <c r="D3" s="61" t="s">
        <v>16</v>
      </c>
      <c r="E3" s="61" t="s">
        <v>15</v>
      </c>
      <c r="F3" s="61" t="s">
        <v>7</v>
      </c>
      <c r="G3" s="61" t="s">
        <v>13</v>
      </c>
      <c r="H3" s="67" t="s">
        <v>88</v>
      </c>
      <c r="I3" s="69" t="s">
        <v>66</v>
      </c>
      <c r="J3" s="71" t="s">
        <v>25</v>
      </c>
    </row>
    <row r="4" spans="3:10" s="58" customFormat="1" ht="17.45" customHeight="1">
      <c r="C4" s="59"/>
      <c r="D4" s="64"/>
      <c r="E4" s="64"/>
      <c r="F4" s="64"/>
      <c r="G4" s="64"/>
      <c r="H4" s="64"/>
      <c r="I4" s="70"/>
      <c r="J4" s="72"/>
    </row>
    <row r="5" spans="3:10" s="48" customFormat="1" ht="35.1" customHeight="1">
      <c r="C5" s="60" t="s">
        <v>2</v>
      </c>
      <c r="D5" s="65">
        <v>1098912</v>
      </c>
      <c r="E5" s="65">
        <v>0</v>
      </c>
      <c r="F5" s="65">
        <v>0</v>
      </c>
      <c r="G5" s="65">
        <v>0</v>
      </c>
      <c r="H5" s="65">
        <f t="shared" ref="H5:H11" si="0">SUM(D5:G5)</f>
        <v>1098912</v>
      </c>
      <c r="I5" s="65">
        <v>1098912</v>
      </c>
      <c r="J5" s="73"/>
    </row>
    <row r="6" spans="3:10" s="48" customFormat="1" ht="35.1" customHeight="1">
      <c r="C6" s="60" t="s">
        <v>19</v>
      </c>
      <c r="D6" s="65">
        <v>143400</v>
      </c>
      <c r="E6" s="65">
        <v>0</v>
      </c>
      <c r="F6" s="65">
        <v>0</v>
      </c>
      <c r="G6" s="65">
        <v>0</v>
      </c>
      <c r="H6" s="65">
        <f t="shared" si="0"/>
        <v>143400</v>
      </c>
      <c r="I6" s="65">
        <v>143400</v>
      </c>
      <c r="J6" s="73"/>
    </row>
    <row r="7" spans="3:10" s="48" customFormat="1" ht="35.1" customHeight="1">
      <c r="C7" s="59" t="s">
        <v>204</v>
      </c>
      <c r="D7" s="65">
        <f>SUM(D5:D6)</f>
        <v>1242312</v>
      </c>
      <c r="E7" s="65">
        <f>SUM(E5:E6)</f>
        <v>0</v>
      </c>
      <c r="F7" s="65">
        <f>SUM(F5:F6)</f>
        <v>0</v>
      </c>
      <c r="G7" s="65">
        <f>SUM(G5:G6)</f>
        <v>0</v>
      </c>
      <c r="H7" s="65">
        <f t="shared" si="0"/>
        <v>1242312</v>
      </c>
      <c r="I7" s="65">
        <f>SUM(I5:I6)</f>
        <v>1242312</v>
      </c>
      <c r="J7" s="73"/>
    </row>
    <row r="8" spans="3:10" s="48" customFormat="1" ht="35.1" customHeight="1">
      <c r="C8" s="60" t="s">
        <v>19</v>
      </c>
      <c r="D8" s="65">
        <v>133473</v>
      </c>
      <c r="E8" s="65">
        <v>0</v>
      </c>
      <c r="F8" s="65">
        <v>0</v>
      </c>
      <c r="G8" s="65">
        <v>350000</v>
      </c>
      <c r="H8" s="65">
        <f t="shared" si="0"/>
        <v>483473</v>
      </c>
      <c r="I8" s="65">
        <v>483473</v>
      </c>
      <c r="J8" s="73"/>
    </row>
    <row r="9" spans="3:10" s="48" customFormat="1" ht="35.1" customHeight="1">
      <c r="C9" s="60" t="s">
        <v>203</v>
      </c>
      <c r="D9" s="65">
        <v>1606172</v>
      </c>
      <c r="E9" s="65"/>
      <c r="F9" s="65"/>
      <c r="G9" s="65">
        <v>1123858</v>
      </c>
      <c r="H9" s="65">
        <f t="shared" si="0"/>
        <v>2730030</v>
      </c>
      <c r="I9" s="65">
        <v>2730030</v>
      </c>
      <c r="J9" s="73"/>
    </row>
    <row r="10" spans="3:10" s="48" customFormat="1" ht="35.1" customHeight="1">
      <c r="C10" s="60" t="s">
        <v>21</v>
      </c>
      <c r="D10" s="65">
        <v>256198</v>
      </c>
      <c r="E10" s="66">
        <v>0</v>
      </c>
      <c r="F10" s="66">
        <v>343802</v>
      </c>
      <c r="G10" s="66"/>
      <c r="H10" s="65">
        <f t="shared" si="0"/>
        <v>600000</v>
      </c>
      <c r="I10" s="66">
        <v>600000</v>
      </c>
      <c r="J10" s="73"/>
    </row>
    <row r="11" spans="3:10" s="48" customFormat="1" ht="35.1" customHeight="1">
      <c r="C11" s="61" t="s">
        <v>76</v>
      </c>
      <c r="D11" s="65">
        <f>SUM(D8:D10)</f>
        <v>1995843</v>
      </c>
      <c r="E11" s="65">
        <f>SUM(E8:E10)</f>
        <v>0</v>
      </c>
      <c r="F11" s="65">
        <f>SUM(F8:F10)</f>
        <v>343802</v>
      </c>
      <c r="G11" s="65">
        <f>SUM(G8:G10)</f>
        <v>1473858</v>
      </c>
      <c r="H11" s="65">
        <f t="shared" si="0"/>
        <v>3813503</v>
      </c>
      <c r="I11" s="65">
        <f>SUM(I8:I10)</f>
        <v>3813503</v>
      </c>
      <c r="J11" s="73"/>
    </row>
    <row r="12" spans="3:10" s="48" customFormat="1" ht="34.5" customHeight="1">
      <c r="C12" s="59" t="s">
        <v>57</v>
      </c>
      <c r="D12" s="66">
        <f t="shared" ref="D12:I12" si="1">SUM(D11,D7)</f>
        <v>3238155</v>
      </c>
      <c r="E12" s="66">
        <f t="shared" si="1"/>
        <v>0</v>
      </c>
      <c r="F12" s="66">
        <f t="shared" si="1"/>
        <v>343802</v>
      </c>
      <c r="G12" s="66">
        <f t="shared" si="1"/>
        <v>1473858</v>
      </c>
      <c r="H12" s="66">
        <f t="shared" si="1"/>
        <v>5055815</v>
      </c>
      <c r="I12" s="66">
        <f t="shared" si="1"/>
        <v>5055815</v>
      </c>
      <c r="J12" s="74"/>
    </row>
    <row r="13" spans="3:10" ht="6.6" customHeight="1">
      <c r="C13" s="31"/>
      <c r="D13" s="31"/>
      <c r="E13" s="31"/>
      <c r="F13" s="31"/>
      <c r="G13" s="31"/>
      <c r="H13" s="31"/>
      <c r="I13" s="31"/>
    </row>
    <row r="14" spans="3:10" ht="1.9" customHeight="1"/>
    <row r="15" spans="3:10">
      <c r="C15" s="62"/>
    </row>
  </sheetData>
  <mergeCells count="7"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L26"/>
  <sheetViews>
    <sheetView view="pageBreakPreview" zoomScale="90" zoomScaleSheetLayoutView="90" workbookViewId="0">
      <selection activeCell="E7" sqref="E7"/>
    </sheetView>
  </sheetViews>
  <sheetFormatPr defaultRowHeight="13.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3:12" ht="27" customHeight="1"/>
    <row r="2" spans="3:12" ht="19.5" customHeight="1">
      <c r="C2" s="75" t="s">
        <v>100</v>
      </c>
      <c r="D2" s="80"/>
      <c r="E2" s="80"/>
      <c r="F2" s="80"/>
      <c r="G2" s="80"/>
      <c r="H2" s="80" t="s">
        <v>202</v>
      </c>
      <c r="I2" s="35"/>
      <c r="J2" s="35"/>
      <c r="K2" s="35"/>
      <c r="L2" s="35"/>
    </row>
    <row r="3" spans="3:12" s="48" customFormat="1" ht="21" customHeight="1">
      <c r="C3" s="67" t="s">
        <v>90</v>
      </c>
      <c r="D3" s="81" t="s">
        <v>6</v>
      </c>
      <c r="E3" s="87"/>
      <c r="F3" s="81" t="s">
        <v>8</v>
      </c>
      <c r="G3" s="87"/>
      <c r="H3" s="67" t="s">
        <v>91</v>
      </c>
    </row>
    <row r="4" spans="3:12" s="48" customFormat="1" ht="21.95" customHeight="1">
      <c r="C4" s="76"/>
      <c r="D4" s="82" t="s">
        <v>93</v>
      </c>
      <c r="E4" s="82" t="s">
        <v>84</v>
      </c>
      <c r="F4" s="82" t="s">
        <v>93</v>
      </c>
      <c r="G4" s="82" t="s">
        <v>84</v>
      </c>
      <c r="H4" s="76"/>
    </row>
    <row r="5" spans="3:12" s="48" customFormat="1" ht="20.100000000000001" customHeight="1">
      <c r="C5" s="77" t="s">
        <v>58</v>
      </c>
      <c r="D5" s="83"/>
      <c r="E5" s="83"/>
      <c r="F5" s="83"/>
      <c r="G5" s="83"/>
      <c r="H5" s="88"/>
    </row>
    <row r="6" spans="3:12" s="48" customFormat="1" ht="20.100000000000001" customHeight="1">
      <c r="C6" s="77"/>
      <c r="D6" s="83"/>
      <c r="E6" s="83"/>
      <c r="F6" s="83"/>
      <c r="G6" s="83"/>
      <c r="H6" s="88"/>
    </row>
    <row r="7" spans="3:12" s="48" customFormat="1" ht="20.100000000000001" customHeight="1">
      <c r="C7" s="77"/>
      <c r="D7" s="83"/>
      <c r="E7" s="83"/>
      <c r="F7" s="83"/>
      <c r="G7" s="83"/>
      <c r="H7" s="88"/>
    </row>
    <row r="8" spans="3:12" s="48" customFormat="1" ht="20.100000000000001" customHeight="1">
      <c r="C8" s="78" t="s">
        <v>94</v>
      </c>
      <c r="D8" s="66"/>
      <c r="E8" s="66"/>
      <c r="F8" s="66"/>
      <c r="G8" s="66"/>
      <c r="H8" s="66"/>
    </row>
    <row r="9" spans="3:12" s="48" customFormat="1" ht="20.100000000000001" customHeight="1">
      <c r="C9" s="78"/>
      <c r="D9" s="66"/>
      <c r="E9" s="66"/>
      <c r="F9" s="66"/>
      <c r="G9" s="66"/>
      <c r="H9" s="66"/>
    </row>
    <row r="10" spans="3:12" s="48" customFormat="1" ht="20.100000000000001" customHeight="1">
      <c r="C10" s="78"/>
      <c r="D10" s="66"/>
      <c r="E10" s="66"/>
      <c r="F10" s="66"/>
      <c r="G10" s="66"/>
      <c r="H10" s="66"/>
    </row>
    <row r="11" spans="3:12" s="48" customFormat="1" ht="20.100000000000001" customHeight="1">
      <c r="C11" s="78" t="s">
        <v>96</v>
      </c>
      <c r="D11" s="66"/>
      <c r="E11" s="66"/>
      <c r="F11" s="66"/>
      <c r="G11" s="66"/>
      <c r="H11" s="66"/>
    </row>
    <row r="12" spans="3:12" s="48" customFormat="1" ht="20.100000000000001" customHeight="1">
      <c r="C12" s="78"/>
      <c r="D12" s="66"/>
      <c r="E12" s="66"/>
      <c r="F12" s="66"/>
      <c r="G12" s="66"/>
      <c r="H12" s="66"/>
    </row>
    <row r="13" spans="3:12" s="48" customFormat="1" ht="20.100000000000001" customHeight="1">
      <c r="C13" s="78"/>
      <c r="D13" s="66"/>
      <c r="E13" s="66"/>
      <c r="F13" s="66"/>
      <c r="G13" s="66"/>
      <c r="H13" s="66"/>
    </row>
    <row r="14" spans="3:12" s="48" customFormat="1" ht="20.100000000000001" customHeight="1">
      <c r="C14" s="78" t="s">
        <v>97</v>
      </c>
      <c r="D14" s="66"/>
      <c r="E14" s="66"/>
      <c r="F14" s="66"/>
      <c r="G14" s="66"/>
      <c r="H14" s="66"/>
    </row>
    <row r="15" spans="3:12" s="48" customFormat="1" ht="20.100000000000001" customHeight="1">
      <c r="C15" s="78"/>
      <c r="D15" s="84"/>
      <c r="E15" s="84"/>
      <c r="F15" s="84"/>
      <c r="G15" s="84"/>
      <c r="H15" s="84"/>
    </row>
    <row r="16" spans="3:12" s="48" customFormat="1" ht="20.100000000000001" customHeight="1">
      <c r="C16" s="78"/>
      <c r="D16" s="66"/>
      <c r="E16" s="66"/>
      <c r="F16" s="66"/>
      <c r="G16" s="66"/>
      <c r="H16" s="66"/>
    </row>
    <row r="17" spans="3:12" s="48" customFormat="1" ht="20.100000000000001" customHeight="1">
      <c r="C17" s="78" t="s">
        <v>98</v>
      </c>
      <c r="D17" s="66"/>
      <c r="E17" s="66"/>
      <c r="F17" s="66"/>
      <c r="G17" s="66"/>
      <c r="H17" s="66"/>
    </row>
    <row r="18" spans="3:12" s="48" customFormat="1" ht="20.100000000000001" customHeight="1">
      <c r="C18" s="52"/>
      <c r="D18" s="54"/>
      <c r="E18" s="54"/>
      <c r="F18" s="54"/>
      <c r="G18" s="54"/>
      <c r="H18" s="54"/>
    </row>
    <row r="19" spans="3:12" s="48" customFormat="1" ht="20.100000000000001" customHeight="1">
      <c r="C19" s="78"/>
      <c r="D19" s="66"/>
      <c r="E19" s="66"/>
      <c r="F19" s="66"/>
      <c r="G19" s="66"/>
      <c r="H19" s="66"/>
    </row>
    <row r="20" spans="3:12" s="48" customFormat="1" ht="20.100000000000001" customHeight="1">
      <c r="C20" s="78" t="s">
        <v>99</v>
      </c>
      <c r="D20" s="66"/>
      <c r="E20" s="66"/>
      <c r="F20" s="66"/>
      <c r="G20" s="66"/>
      <c r="H20" s="66"/>
    </row>
    <row r="21" spans="3:12" s="48" customFormat="1" ht="20.100000000000001" customHeight="1">
      <c r="C21" s="78" t="s">
        <v>217</v>
      </c>
      <c r="D21" s="84">
        <v>79970</v>
      </c>
      <c r="E21" s="84">
        <v>0</v>
      </c>
      <c r="F21" s="84">
        <v>34211</v>
      </c>
      <c r="G21" s="84">
        <v>0</v>
      </c>
      <c r="H21" s="84">
        <f>D21+F21</f>
        <v>114181</v>
      </c>
    </row>
    <row r="22" spans="3:12" s="48" customFormat="1" ht="20.100000000000001" customHeight="1">
      <c r="C22" s="78" t="s">
        <v>218</v>
      </c>
      <c r="D22" s="84">
        <v>100</v>
      </c>
      <c r="E22" s="84">
        <v>0</v>
      </c>
      <c r="F22" s="84">
        <v>270</v>
      </c>
      <c r="G22" s="84">
        <v>0</v>
      </c>
      <c r="H22" s="84">
        <f>D22+F22</f>
        <v>370</v>
      </c>
    </row>
    <row r="23" spans="3:12" s="48" customFormat="1" ht="20.100000000000001" customHeight="1">
      <c r="C23" s="59" t="s">
        <v>25</v>
      </c>
      <c r="D23" s="66">
        <f>SUM(D15:D22)</f>
        <v>80070</v>
      </c>
      <c r="E23" s="66">
        <f>SUM(E15:E22)</f>
        <v>0</v>
      </c>
      <c r="F23" s="66">
        <f>SUM(F15:F22)</f>
        <v>34481</v>
      </c>
      <c r="G23" s="66">
        <f>SUM(G15:G22)</f>
        <v>0</v>
      </c>
      <c r="H23" s="66">
        <f>SUM(H15:H22)</f>
        <v>114551</v>
      </c>
    </row>
    <row r="24" spans="3:12" ht="3.75" customHeight="1">
      <c r="C24" s="79"/>
      <c r="D24" s="85"/>
      <c r="E24" s="85"/>
      <c r="F24" s="85"/>
      <c r="G24" s="85"/>
      <c r="H24" s="85"/>
      <c r="I24" s="86"/>
      <c r="J24" s="86"/>
      <c r="K24" s="86"/>
      <c r="L24" s="27"/>
    </row>
    <row r="25" spans="3:12">
      <c r="D25" s="86"/>
      <c r="E25" s="86"/>
      <c r="F25" s="86"/>
      <c r="G25" s="86"/>
      <c r="H25" s="86"/>
      <c r="I25" s="86"/>
      <c r="J25" s="86"/>
    </row>
    <row r="26" spans="3:12">
      <c r="D26" s="31"/>
      <c r="E26" s="31"/>
      <c r="F26" s="31"/>
      <c r="G26" s="31"/>
      <c r="H26" s="31"/>
      <c r="I26" s="31"/>
      <c r="J26" s="31"/>
    </row>
  </sheetData>
  <mergeCells count="4">
    <mergeCell ref="D3:E3"/>
    <mergeCell ref="F3:G3"/>
    <mergeCell ref="C3:C4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scale="110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28"/>
  <sheetViews>
    <sheetView view="pageBreakPreview" zoomScale="90" zoomScaleNormal="80" zoomScaleSheetLayoutView="90" workbookViewId="0">
      <selection activeCell="E7" sqref="E7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15.75" customHeight="1"/>
    <row r="2" spans="2:8" ht="19.5" customHeight="1">
      <c r="B2" s="89" t="s">
        <v>102</v>
      </c>
      <c r="C2" s="35"/>
      <c r="D2" s="42" t="s">
        <v>202</v>
      </c>
      <c r="E2" s="35"/>
      <c r="F2" s="86" t="s">
        <v>103</v>
      </c>
      <c r="G2" s="35"/>
      <c r="H2" s="42" t="s">
        <v>202</v>
      </c>
    </row>
    <row r="3" spans="2:8" s="48" customFormat="1" ht="30" customHeight="1">
      <c r="B3" s="90" t="s">
        <v>90</v>
      </c>
      <c r="C3" s="90" t="s">
        <v>93</v>
      </c>
      <c r="D3" s="90" t="s">
        <v>104</v>
      </c>
      <c r="E3" s="62"/>
      <c r="F3" s="90" t="s">
        <v>90</v>
      </c>
      <c r="G3" s="90" t="s">
        <v>93</v>
      </c>
      <c r="H3" s="90" t="s">
        <v>104</v>
      </c>
    </row>
    <row r="4" spans="2:8" s="48" customFormat="1" ht="16.149999999999999" customHeight="1">
      <c r="B4" s="91" t="s">
        <v>105</v>
      </c>
      <c r="C4" s="96"/>
      <c r="D4" s="96"/>
      <c r="E4" s="100"/>
      <c r="F4" s="96" t="s">
        <v>105</v>
      </c>
      <c r="G4" s="96"/>
      <c r="H4" s="96"/>
    </row>
    <row r="5" spans="2:8" s="48" customFormat="1" ht="16.149999999999999" customHeight="1">
      <c r="B5" s="92" t="s">
        <v>98</v>
      </c>
      <c r="C5" s="97"/>
      <c r="D5" s="97"/>
      <c r="E5" s="100"/>
      <c r="F5" s="97" t="s">
        <v>98</v>
      </c>
      <c r="G5" s="97"/>
      <c r="H5" s="97"/>
    </row>
    <row r="6" spans="2:8" s="48" customFormat="1" ht="21" customHeight="1">
      <c r="B6" s="60" t="s">
        <v>99</v>
      </c>
      <c r="C6" s="66"/>
      <c r="D6" s="66"/>
      <c r="E6" s="100"/>
      <c r="F6" s="101" t="s">
        <v>99</v>
      </c>
      <c r="G6" s="66"/>
      <c r="H6" s="66"/>
    </row>
    <row r="7" spans="2:8" s="48" customFormat="1" ht="21" customHeight="1">
      <c r="B7" s="78" t="s">
        <v>220</v>
      </c>
      <c r="C7" s="66">
        <v>13136</v>
      </c>
      <c r="D7" s="66">
        <v>0</v>
      </c>
      <c r="E7" s="100"/>
      <c r="F7" s="66" t="s">
        <v>220</v>
      </c>
      <c r="G7" s="66">
        <v>2410</v>
      </c>
      <c r="H7" s="66">
        <v>0</v>
      </c>
    </row>
    <row r="8" spans="2:8" s="48" customFormat="1" ht="21" customHeight="1">
      <c r="B8" s="93" t="s">
        <v>107</v>
      </c>
      <c r="C8" s="98">
        <f>SUM(C7:C7)</f>
        <v>13136</v>
      </c>
      <c r="D8" s="98">
        <f>SUM(D7:D7)</f>
        <v>0</v>
      </c>
      <c r="E8" s="100"/>
      <c r="F8" s="102" t="s">
        <v>107</v>
      </c>
      <c r="G8" s="98">
        <f>SUM(G7:G7)</f>
        <v>2410</v>
      </c>
      <c r="H8" s="98">
        <f>SUM(H7:H7)</f>
        <v>0</v>
      </c>
    </row>
    <row r="9" spans="2:8" s="48" customFormat="1" ht="16.149999999999999" customHeight="1">
      <c r="B9" s="94" t="s">
        <v>108</v>
      </c>
      <c r="C9" s="99"/>
      <c r="D9" s="99"/>
      <c r="E9" s="100"/>
      <c r="F9" s="99" t="s">
        <v>108</v>
      </c>
      <c r="G9" s="99"/>
      <c r="H9" s="99"/>
    </row>
    <row r="10" spans="2:8" s="48" customFormat="1" ht="16.149999999999999" customHeight="1">
      <c r="B10" s="94" t="s">
        <v>110</v>
      </c>
      <c r="C10" s="99"/>
      <c r="D10" s="99"/>
      <c r="E10" s="100"/>
      <c r="F10" s="99" t="s">
        <v>110</v>
      </c>
      <c r="G10" s="99"/>
      <c r="H10" s="99"/>
    </row>
    <row r="11" spans="2:8" s="48" customFormat="1" ht="21" customHeight="1">
      <c r="B11" s="78" t="s">
        <v>221</v>
      </c>
      <c r="C11" s="66">
        <v>72453</v>
      </c>
      <c r="D11" s="66">
        <v>7615</v>
      </c>
      <c r="E11" s="100"/>
      <c r="F11" s="66" t="s">
        <v>221</v>
      </c>
      <c r="G11" s="66">
        <v>47238</v>
      </c>
      <c r="H11" s="66">
        <v>4965</v>
      </c>
    </row>
    <row r="12" spans="2:8" s="48" customFormat="1" ht="21" customHeight="1">
      <c r="B12" s="78" t="s">
        <v>222</v>
      </c>
      <c r="C12" s="66">
        <v>3277</v>
      </c>
      <c r="D12" s="66">
        <v>324</v>
      </c>
      <c r="E12" s="100"/>
      <c r="F12" s="66" t="s">
        <v>222</v>
      </c>
      <c r="G12" s="66">
        <v>1007</v>
      </c>
      <c r="H12" s="66">
        <v>99</v>
      </c>
    </row>
    <row r="13" spans="2:8" s="48" customFormat="1" ht="21" customHeight="1">
      <c r="B13" s="78" t="s">
        <v>223</v>
      </c>
      <c r="C13" s="66">
        <v>68535</v>
      </c>
      <c r="D13" s="66">
        <v>7522</v>
      </c>
      <c r="E13" s="100"/>
      <c r="F13" s="66" t="s">
        <v>223</v>
      </c>
      <c r="G13" s="66">
        <v>40285</v>
      </c>
      <c r="H13" s="66">
        <v>4422</v>
      </c>
    </row>
    <row r="14" spans="2:8" s="48" customFormat="1" ht="21" customHeight="1">
      <c r="B14" s="78" t="s">
        <v>83</v>
      </c>
      <c r="C14" s="66">
        <v>3731</v>
      </c>
      <c r="D14" s="66">
        <v>414</v>
      </c>
      <c r="E14" s="100"/>
      <c r="F14" s="66" t="s">
        <v>83</v>
      </c>
      <c r="G14" s="66">
        <v>2360</v>
      </c>
      <c r="H14" s="66">
        <v>262</v>
      </c>
    </row>
    <row r="15" spans="2:8" s="48" customFormat="1" ht="21" customHeight="1">
      <c r="B15" s="78" t="s">
        <v>224</v>
      </c>
      <c r="C15" s="66">
        <v>10456</v>
      </c>
      <c r="D15" s="66">
        <v>1147</v>
      </c>
      <c r="E15" s="100"/>
      <c r="F15" s="66" t="s">
        <v>224</v>
      </c>
      <c r="G15" s="66">
        <v>6168</v>
      </c>
      <c r="H15" s="66">
        <v>677</v>
      </c>
    </row>
    <row r="16" spans="2:8" s="48" customFormat="1" ht="21" customHeight="1">
      <c r="B16" s="78" t="s">
        <v>112</v>
      </c>
      <c r="C16" s="66"/>
      <c r="D16" s="66"/>
      <c r="E16" s="100"/>
      <c r="F16" s="66" t="s">
        <v>112</v>
      </c>
      <c r="G16" s="66"/>
      <c r="H16" s="66"/>
    </row>
    <row r="17" spans="2:8" s="48" customFormat="1" ht="21" customHeight="1">
      <c r="B17" s="78" t="s">
        <v>226</v>
      </c>
      <c r="C17" s="66">
        <v>7631</v>
      </c>
      <c r="D17" s="66">
        <v>781</v>
      </c>
      <c r="E17" s="100"/>
      <c r="F17" s="66" t="s">
        <v>226</v>
      </c>
      <c r="G17" s="66">
        <v>969</v>
      </c>
      <c r="H17" s="66">
        <v>0</v>
      </c>
    </row>
    <row r="18" spans="2:8" s="48" customFormat="1" ht="21" customHeight="1">
      <c r="B18" s="78" t="s">
        <v>136</v>
      </c>
      <c r="C18" s="66">
        <v>3198</v>
      </c>
      <c r="D18" s="66">
        <v>0</v>
      </c>
      <c r="E18" s="100"/>
      <c r="F18" s="66" t="s">
        <v>230</v>
      </c>
      <c r="G18" s="66">
        <v>24</v>
      </c>
      <c r="H18" s="66">
        <v>0</v>
      </c>
    </row>
    <row r="19" spans="2:8" s="48" customFormat="1" ht="21" customHeight="1">
      <c r="B19" s="78" t="s">
        <v>227</v>
      </c>
      <c r="C19" s="66">
        <v>181</v>
      </c>
      <c r="D19" s="66">
        <v>0</v>
      </c>
      <c r="E19" s="100"/>
      <c r="F19" s="66" t="s">
        <v>136</v>
      </c>
      <c r="G19" s="66">
        <v>1690</v>
      </c>
      <c r="H19" s="66">
        <v>0</v>
      </c>
    </row>
    <row r="20" spans="2:8" s="48" customFormat="1" ht="21" customHeight="1">
      <c r="B20" s="78" t="s">
        <v>51</v>
      </c>
      <c r="C20" s="66">
        <v>302</v>
      </c>
      <c r="D20" s="66">
        <v>0</v>
      </c>
      <c r="E20" s="100"/>
      <c r="F20" s="66" t="s">
        <v>231</v>
      </c>
      <c r="G20" s="66">
        <v>87</v>
      </c>
      <c r="H20" s="66">
        <v>0</v>
      </c>
    </row>
    <row r="21" spans="2:8" s="48" customFormat="1" ht="21" customHeight="1">
      <c r="B21" s="78" t="s">
        <v>228</v>
      </c>
      <c r="C21" s="66">
        <v>229</v>
      </c>
      <c r="D21" s="66">
        <v>0</v>
      </c>
      <c r="E21" s="100"/>
      <c r="F21" s="66" t="s">
        <v>229</v>
      </c>
      <c r="G21" s="66">
        <v>5908</v>
      </c>
      <c r="H21" s="66">
        <v>0</v>
      </c>
    </row>
    <row r="22" spans="2:8" s="48" customFormat="1" ht="21" customHeight="1">
      <c r="B22" s="78" t="s">
        <v>1</v>
      </c>
      <c r="C22" s="66">
        <v>376</v>
      </c>
      <c r="D22" s="66">
        <v>0</v>
      </c>
      <c r="E22" s="100"/>
      <c r="F22" s="66"/>
      <c r="G22" s="66"/>
      <c r="H22" s="66"/>
    </row>
    <row r="23" spans="2:8" s="48" customFormat="1" ht="21" customHeight="1">
      <c r="B23" s="78" t="s">
        <v>229</v>
      </c>
      <c r="C23" s="66">
        <v>33561</v>
      </c>
      <c r="D23" s="66">
        <v>0</v>
      </c>
      <c r="E23" s="100"/>
      <c r="F23" s="66"/>
      <c r="G23" s="66"/>
      <c r="H23" s="66"/>
    </row>
    <row r="24" spans="2:8" s="48" customFormat="1" ht="21" customHeight="1">
      <c r="B24" s="93" t="s">
        <v>107</v>
      </c>
      <c r="C24" s="98">
        <f>SUM(C11:C23)</f>
        <v>203930</v>
      </c>
      <c r="D24" s="98">
        <f>SUM(D11:D23)</f>
        <v>17803</v>
      </c>
      <c r="E24" s="100"/>
      <c r="F24" s="102" t="s">
        <v>107</v>
      </c>
      <c r="G24" s="98">
        <f>SUM(G11:G23)</f>
        <v>105736</v>
      </c>
      <c r="H24" s="98">
        <f>SUM(H11:H23)</f>
        <v>10425</v>
      </c>
    </row>
    <row r="25" spans="2:8" s="48" customFormat="1" ht="21" customHeight="1">
      <c r="B25" s="64" t="s">
        <v>25</v>
      </c>
      <c r="C25" s="97">
        <f>C8+C24</f>
        <v>217066</v>
      </c>
      <c r="D25" s="97">
        <f>D8+D24</f>
        <v>17803</v>
      </c>
      <c r="E25" s="100"/>
      <c r="F25" s="103" t="s">
        <v>25</v>
      </c>
      <c r="G25" s="97">
        <f>G8+G24</f>
        <v>108146</v>
      </c>
      <c r="H25" s="97">
        <f>H8+H24</f>
        <v>10425</v>
      </c>
    </row>
    <row r="26" spans="2:8" ht="6.75" customHeight="1">
      <c r="B26" s="95"/>
      <c r="C26" s="85"/>
      <c r="D26" s="85"/>
      <c r="E26" s="86"/>
      <c r="F26" s="86"/>
      <c r="G26" s="86"/>
      <c r="H26" s="27"/>
    </row>
    <row r="27" spans="2:8" ht="18.75" customHeight="1">
      <c r="C27" s="86"/>
      <c r="D27" s="86"/>
      <c r="E27" s="86"/>
      <c r="F27" s="86"/>
      <c r="G27" s="86"/>
      <c r="H27" s="27"/>
    </row>
    <row r="28" spans="2:8">
      <c r="C28" s="31"/>
      <c r="D28" s="31"/>
      <c r="E28" s="31"/>
      <c r="F28" s="31"/>
    </row>
  </sheetData>
  <phoneticPr fontId="3"/>
  <pageMargins left="0.59055118110236227" right="0.11811023622047245" top="0.36" bottom="0.24" header="0.23" footer="0.2"/>
  <pageSetup paperSize="9" scale="120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18"/>
  <sheetViews>
    <sheetView view="pageBreakPreview" zoomScale="110" zoomScaleSheetLayoutView="110" workbookViewId="0">
      <selection activeCell="E7" sqref="E7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  <col min="15" max="16384" width="9" customWidth="1"/>
  </cols>
  <sheetData>
    <row r="1" spans="2:12" ht="16.5" customHeight="1"/>
    <row r="2" spans="2:12">
      <c r="B2" s="62" t="s">
        <v>113</v>
      </c>
    </row>
    <row r="3" spans="2:12">
      <c r="B3" s="104" t="s">
        <v>114</v>
      </c>
      <c r="C3" s="109"/>
      <c r="D3" s="109"/>
      <c r="E3" s="109"/>
      <c r="F3" s="109"/>
      <c r="G3" s="109"/>
      <c r="H3" s="109"/>
      <c r="I3" s="109"/>
      <c r="J3" s="109"/>
      <c r="K3" s="109"/>
      <c r="L3" s="125" t="s">
        <v>202</v>
      </c>
    </row>
    <row r="4" spans="2:12" ht="15.95" customHeight="1">
      <c r="B4" s="105" t="s">
        <v>36</v>
      </c>
      <c r="C4" s="110" t="s">
        <v>115</v>
      </c>
      <c r="D4" s="114"/>
      <c r="E4" s="117" t="s">
        <v>116</v>
      </c>
      <c r="F4" s="105" t="s">
        <v>117</v>
      </c>
      <c r="G4" s="105" t="s">
        <v>111</v>
      </c>
      <c r="H4" s="105" t="s">
        <v>118</v>
      </c>
      <c r="I4" s="110" t="s">
        <v>119</v>
      </c>
      <c r="J4" s="122"/>
      <c r="K4" s="124"/>
      <c r="L4" s="105" t="s">
        <v>120</v>
      </c>
    </row>
    <row r="5" spans="2:12" ht="15.95" customHeight="1">
      <c r="B5" s="106"/>
      <c r="C5" s="111"/>
      <c r="D5" s="115" t="s">
        <v>122</v>
      </c>
      <c r="E5" s="118"/>
      <c r="F5" s="111"/>
      <c r="G5" s="111"/>
      <c r="H5" s="111"/>
      <c r="I5" s="121"/>
      <c r="J5" s="123" t="s">
        <v>123</v>
      </c>
      <c r="K5" s="123" t="s">
        <v>68</v>
      </c>
      <c r="L5" s="111"/>
    </row>
    <row r="6" spans="2:12" ht="24.95" customHeight="1">
      <c r="B6" s="107" t="s">
        <v>124</v>
      </c>
      <c r="C6" s="112"/>
      <c r="D6" s="116"/>
      <c r="E6" s="119"/>
      <c r="F6" s="120"/>
      <c r="G6" s="120"/>
      <c r="H6" s="120"/>
      <c r="I6" s="120"/>
      <c r="J6" s="120"/>
      <c r="K6" s="120"/>
      <c r="L6" s="120"/>
    </row>
    <row r="7" spans="2:12" ht="24.95" customHeight="1">
      <c r="B7" s="107" t="s">
        <v>125</v>
      </c>
      <c r="C7" s="112">
        <v>3204888</v>
      </c>
      <c r="D7" s="116">
        <v>127727</v>
      </c>
      <c r="E7" s="119">
        <v>89090</v>
      </c>
      <c r="F7" s="120">
        <v>0</v>
      </c>
      <c r="G7" s="120">
        <v>3115798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</row>
    <row r="8" spans="2:12" ht="24.95" customHeight="1">
      <c r="B8" s="107" t="s">
        <v>127</v>
      </c>
      <c r="C8" s="112">
        <v>67990</v>
      </c>
      <c r="D8" s="116">
        <v>8853</v>
      </c>
      <c r="E8" s="119">
        <v>67990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spans="2:12" ht="24.95" customHeight="1">
      <c r="B9" s="107" t="s">
        <v>129</v>
      </c>
      <c r="C9" s="112">
        <v>2448</v>
      </c>
      <c r="D9" s="116">
        <v>1148</v>
      </c>
      <c r="E9" s="119">
        <v>1148</v>
      </c>
      <c r="F9" s="120">
        <v>0</v>
      </c>
      <c r="G9" s="120">
        <v>1300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</row>
    <row r="10" spans="2:12" ht="24.95" customHeight="1">
      <c r="B10" s="107" t="s">
        <v>130</v>
      </c>
      <c r="C10" s="112">
        <v>437693</v>
      </c>
      <c r="D10" s="116">
        <v>60243</v>
      </c>
      <c r="E10" s="119">
        <v>232993</v>
      </c>
      <c r="F10" s="120">
        <v>0</v>
      </c>
      <c r="G10" s="120">
        <v>204700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</row>
    <row r="11" spans="2:12" ht="24.95" customHeight="1">
      <c r="B11" s="107" t="s">
        <v>132</v>
      </c>
      <c r="C11" s="112">
        <v>6078059</v>
      </c>
      <c r="D11" s="116">
        <v>971742</v>
      </c>
      <c r="E11" s="119">
        <v>6663</v>
      </c>
      <c r="F11" s="120">
        <v>23778</v>
      </c>
      <c r="G11" s="120">
        <v>3351501</v>
      </c>
      <c r="H11" s="120">
        <v>0</v>
      </c>
      <c r="I11" s="120">
        <v>0</v>
      </c>
      <c r="J11" s="120">
        <v>0</v>
      </c>
      <c r="K11" s="120">
        <v>0</v>
      </c>
      <c r="L11" s="120">
        <v>2696116</v>
      </c>
    </row>
    <row r="12" spans="2:12" ht="24.95" customHeight="1">
      <c r="B12" s="107" t="s">
        <v>133</v>
      </c>
      <c r="C12" s="112">
        <v>7359067</v>
      </c>
      <c r="D12" s="116">
        <v>575366</v>
      </c>
      <c r="E12" s="119">
        <v>533376</v>
      </c>
      <c r="F12" s="120">
        <v>2308155</v>
      </c>
      <c r="G12" s="120">
        <v>2960986</v>
      </c>
      <c r="H12" s="120">
        <v>0</v>
      </c>
      <c r="I12" s="120">
        <v>0</v>
      </c>
      <c r="J12" s="120">
        <v>0</v>
      </c>
      <c r="K12" s="120">
        <v>0</v>
      </c>
      <c r="L12" s="120">
        <v>1556550</v>
      </c>
    </row>
    <row r="13" spans="2:12" ht="24.95" customHeight="1">
      <c r="B13" s="107" t="s">
        <v>134</v>
      </c>
      <c r="C13" s="112"/>
      <c r="D13" s="116"/>
      <c r="E13" s="119"/>
      <c r="F13" s="120"/>
      <c r="G13" s="120"/>
      <c r="H13" s="120"/>
      <c r="I13" s="120"/>
      <c r="J13" s="120"/>
      <c r="K13" s="120"/>
      <c r="L13" s="120"/>
    </row>
    <row r="14" spans="2:12" ht="24.95" customHeight="1">
      <c r="B14" s="107" t="s">
        <v>135</v>
      </c>
      <c r="C14" s="112">
        <v>15465308</v>
      </c>
      <c r="D14" s="116">
        <v>1183214</v>
      </c>
      <c r="E14" s="119">
        <v>15378257</v>
      </c>
      <c r="F14" s="120">
        <v>87052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</row>
    <row r="15" spans="2:12" ht="24.95" customHeight="1">
      <c r="B15" s="107" t="s">
        <v>137</v>
      </c>
      <c r="C15" s="112">
        <v>230336</v>
      </c>
      <c r="D15" s="116">
        <v>60727</v>
      </c>
      <c r="E15" s="119">
        <v>230336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</row>
    <row r="16" spans="2:12" ht="24.95" customHeight="1">
      <c r="B16" s="107" t="s">
        <v>95</v>
      </c>
      <c r="C16" s="112">
        <v>0</v>
      </c>
      <c r="D16" s="116">
        <v>0</v>
      </c>
      <c r="E16" s="119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</row>
    <row r="17" spans="2:12" ht="24.95" customHeight="1">
      <c r="B17" s="107" t="s">
        <v>61</v>
      </c>
      <c r="C17" s="112">
        <v>0</v>
      </c>
      <c r="D17" s="116">
        <v>0</v>
      </c>
      <c r="E17" s="119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</row>
    <row r="18" spans="2:12" ht="24.95" customHeight="1">
      <c r="B18" s="108" t="s">
        <v>25</v>
      </c>
      <c r="C18" s="113">
        <f t="shared" ref="C18:L18" si="0">SUM(C6:C17)</f>
        <v>32845789</v>
      </c>
      <c r="D18" s="116">
        <f t="shared" si="0"/>
        <v>2989020</v>
      </c>
      <c r="E18" s="119">
        <f t="shared" si="0"/>
        <v>16539853</v>
      </c>
      <c r="F18" s="120">
        <f t="shared" si="0"/>
        <v>2418985</v>
      </c>
      <c r="G18" s="120">
        <f t="shared" si="0"/>
        <v>9634285</v>
      </c>
      <c r="H18" s="120">
        <f t="shared" si="0"/>
        <v>0</v>
      </c>
      <c r="I18" s="120">
        <f t="shared" si="0"/>
        <v>0</v>
      </c>
      <c r="J18" s="120">
        <f t="shared" si="0"/>
        <v>0</v>
      </c>
      <c r="K18" s="120">
        <f t="shared" si="0"/>
        <v>0</v>
      </c>
      <c r="L18" s="120">
        <f t="shared" si="0"/>
        <v>4252666</v>
      </c>
    </row>
    <row r="19" spans="2:12" ht="3.75" customHeight="1"/>
    <row r="20" spans="2:12" ht="12" customHeight="1"/>
  </sheetData>
  <mergeCells count="8">
    <mergeCell ref="B4:B5"/>
    <mergeCell ref="C4:C5"/>
    <mergeCell ref="E4:E5"/>
    <mergeCell ref="F4:F5"/>
    <mergeCell ref="G4:G5"/>
    <mergeCell ref="H4:H5"/>
    <mergeCell ref="I4:I5"/>
    <mergeCell ref="L4:L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9"/>
  <sheetViews>
    <sheetView view="pageBreakPreview" zoomScale="90" zoomScaleNormal="80" zoomScaleSheetLayoutView="90" workbookViewId="0">
      <selection activeCell="E7" sqref="E7"/>
    </sheetView>
  </sheetViews>
  <sheetFormatPr defaultRowHeight="13.5"/>
  <cols>
    <col min="1" max="1" width="5.875" style="126" customWidth="1"/>
    <col min="2" max="2" width="20.625" style="126" customWidth="1"/>
    <col min="3" max="11" width="11.625" style="126" customWidth="1"/>
    <col min="12" max="12" width="0.875" style="126" customWidth="1"/>
    <col min="13" max="13" width="13.625" style="126" customWidth="1"/>
    <col min="14" max="14" width="11.75" bestFit="1" customWidth="1"/>
  </cols>
  <sheetData>
    <row r="1" spans="2:14" s="126" customFormat="1" ht="46.5" customHeight="1"/>
    <row r="2" spans="2:14" s="126" customFormat="1" ht="19.5" customHeight="1">
      <c r="B2" s="127" t="s">
        <v>92</v>
      </c>
      <c r="C2" s="133"/>
      <c r="D2" s="133"/>
      <c r="E2" s="133"/>
      <c r="F2" s="133"/>
      <c r="G2" s="133"/>
      <c r="H2" s="133"/>
      <c r="I2" s="133"/>
      <c r="J2" s="146" t="s">
        <v>202</v>
      </c>
      <c r="K2" s="133"/>
      <c r="L2" s="133"/>
    </row>
    <row r="3" spans="2:14" s="126" customFormat="1" ht="27" customHeight="1">
      <c r="B3" s="128" t="s">
        <v>115</v>
      </c>
      <c r="C3" s="134" t="s">
        <v>140</v>
      </c>
      <c r="D3" s="140" t="s">
        <v>106</v>
      </c>
      <c r="E3" s="140" t="s">
        <v>121</v>
      </c>
      <c r="F3" s="140" t="s">
        <v>142</v>
      </c>
      <c r="G3" s="140" t="s">
        <v>143</v>
      </c>
      <c r="H3" s="140" t="s">
        <v>145</v>
      </c>
      <c r="I3" s="140" t="s">
        <v>146</v>
      </c>
      <c r="J3" s="140" t="s">
        <v>147</v>
      </c>
      <c r="K3" s="151"/>
    </row>
    <row r="4" spans="2:14" s="126" customFormat="1" ht="18" customHeight="1">
      <c r="B4" s="129"/>
      <c r="C4" s="135"/>
      <c r="D4" s="141"/>
      <c r="E4" s="141"/>
      <c r="F4" s="141"/>
      <c r="G4" s="141"/>
      <c r="H4" s="141"/>
      <c r="I4" s="141"/>
      <c r="J4" s="141"/>
      <c r="K4" s="152"/>
    </row>
    <row r="5" spans="2:14" s="126" customFormat="1" ht="30" customHeight="1">
      <c r="B5" s="130">
        <v>32845789</v>
      </c>
      <c r="C5" s="136">
        <v>32286672</v>
      </c>
      <c r="D5" s="142">
        <v>479908</v>
      </c>
      <c r="E5" s="142">
        <v>27108</v>
      </c>
      <c r="F5" s="142">
        <v>0</v>
      </c>
      <c r="G5" s="142">
        <v>27947</v>
      </c>
      <c r="H5" s="142">
        <v>7989</v>
      </c>
      <c r="I5" s="142">
        <v>16165</v>
      </c>
      <c r="J5" s="150">
        <v>3.9899999999999996e-003</v>
      </c>
      <c r="K5" s="153"/>
      <c r="M5" s="154"/>
    </row>
    <row r="6" spans="2:14" s="126" customFormat="1">
      <c r="M6" s="154"/>
    </row>
    <row r="7" spans="2:14" s="126" customFormat="1"/>
    <row r="8" spans="2:14" s="126" customFormat="1" ht="19.5" customHeight="1">
      <c r="B8" s="127" t="s">
        <v>149</v>
      </c>
      <c r="C8" s="133"/>
      <c r="D8" s="133"/>
      <c r="E8" s="133"/>
      <c r="F8" s="133"/>
      <c r="G8" s="133"/>
      <c r="H8" s="133"/>
      <c r="I8" s="133"/>
      <c r="J8" s="133"/>
      <c r="K8" s="146" t="s">
        <v>232</v>
      </c>
    </row>
    <row r="9" spans="2:14" s="126" customFormat="1">
      <c r="B9" s="128" t="s">
        <v>115</v>
      </c>
      <c r="C9" s="134" t="s">
        <v>151</v>
      </c>
      <c r="D9" s="140" t="s">
        <v>152</v>
      </c>
      <c r="E9" s="140" t="s">
        <v>153</v>
      </c>
      <c r="F9" s="140" t="s">
        <v>126</v>
      </c>
      <c r="G9" s="140" t="s">
        <v>128</v>
      </c>
      <c r="H9" s="140" t="s">
        <v>33</v>
      </c>
      <c r="I9" s="140" t="s">
        <v>154</v>
      </c>
      <c r="J9" s="140" t="s">
        <v>156</v>
      </c>
      <c r="K9" s="140" t="s">
        <v>157</v>
      </c>
    </row>
    <row r="10" spans="2:14" s="126" customFormat="1">
      <c r="B10" s="129"/>
      <c r="C10" s="135"/>
      <c r="D10" s="141"/>
      <c r="E10" s="141"/>
      <c r="F10" s="141"/>
      <c r="G10" s="141"/>
      <c r="H10" s="141"/>
      <c r="I10" s="141"/>
      <c r="J10" s="141"/>
      <c r="K10" s="141"/>
      <c r="M10" s="154"/>
    </row>
    <row r="11" spans="2:14" s="126" customFormat="1" ht="34.15" customHeight="1">
      <c r="B11" s="130">
        <f>B5</f>
        <v>32845789</v>
      </c>
      <c r="C11" s="136">
        <v>2846551.8801047304</v>
      </c>
      <c r="D11" s="142">
        <v>3009733.7317163171</v>
      </c>
      <c r="E11" s="142">
        <v>3056442.9641950214</v>
      </c>
      <c r="F11" s="142">
        <v>3050867.0358780436</v>
      </c>
      <c r="G11" s="142">
        <v>2867817</v>
      </c>
      <c r="H11" s="142">
        <v>11411888.217770865</v>
      </c>
      <c r="I11" s="142">
        <v>5329048.4957686355</v>
      </c>
      <c r="J11" s="142">
        <v>1210698.3156064472</v>
      </c>
      <c r="K11" s="142">
        <v>62741.812020347759</v>
      </c>
      <c r="M11" s="154"/>
      <c r="N11" s="154">
        <f>SUM(C11:K11)</f>
        <v>32845789.453060407</v>
      </c>
    </row>
    <row r="12" spans="2:14" s="126" customForma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M12" s="154"/>
    </row>
    <row r="13" spans="2:14" s="126" customFormat="1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M13" s="154"/>
    </row>
    <row r="14" spans="2:14" s="126" customFormat="1" ht="19.5" customHeight="1">
      <c r="B14" s="127" t="s">
        <v>158</v>
      </c>
      <c r="E14" s="133"/>
      <c r="F14" s="133"/>
      <c r="G14" s="133"/>
      <c r="H14" s="146" t="s">
        <v>202</v>
      </c>
    </row>
    <row r="15" spans="2:14" s="126" customFormat="1" ht="13.15" customHeight="1">
      <c r="B15" s="128" t="s">
        <v>81</v>
      </c>
      <c r="C15" s="137" t="s">
        <v>159</v>
      </c>
      <c r="D15" s="143"/>
      <c r="E15" s="143"/>
      <c r="F15" s="143"/>
      <c r="G15" s="143"/>
      <c r="H15" s="147"/>
    </row>
    <row r="16" spans="2:14" s="126" customFormat="1" ht="20.25" customHeight="1">
      <c r="B16" s="129"/>
      <c r="C16" s="138"/>
      <c r="D16" s="144"/>
      <c r="E16" s="144"/>
      <c r="F16" s="144"/>
      <c r="G16" s="144"/>
      <c r="H16" s="148"/>
    </row>
    <row r="17" spans="2:8" s="126" customFormat="1" ht="32.450000000000003" customHeight="1">
      <c r="B17" s="132">
        <v>0</v>
      </c>
      <c r="C17" s="139" t="s">
        <v>188</v>
      </c>
      <c r="D17" s="145"/>
      <c r="E17" s="145"/>
      <c r="F17" s="145"/>
      <c r="G17" s="145"/>
      <c r="H17" s="149"/>
    </row>
    <row r="18" spans="2:8" s="126" customFormat="1" ht="9.75" customHeight="1"/>
    <row r="19" spans="2:8" s="126" customFormat="1"/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5:B16"/>
    <mergeCell ref="C15:H16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10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8"/>
  <sheetViews>
    <sheetView view="pageBreakPreview" zoomScale="110" zoomScaleSheetLayoutView="110" workbookViewId="0">
      <selection activeCell="E7" sqref="E7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155" t="s">
        <v>160</v>
      </c>
      <c r="G2" s="156" t="s">
        <v>202</v>
      </c>
    </row>
    <row r="3" spans="2:7" s="48" customFormat="1" ht="23.1" customHeight="1">
      <c r="B3" s="67" t="s">
        <v>34</v>
      </c>
      <c r="C3" s="67" t="s">
        <v>162</v>
      </c>
      <c r="D3" s="67" t="s">
        <v>163</v>
      </c>
      <c r="E3" s="81" t="s">
        <v>164</v>
      </c>
      <c r="F3" s="87"/>
      <c r="G3" s="67" t="s">
        <v>165</v>
      </c>
    </row>
    <row r="4" spans="2:7" s="48" customFormat="1" ht="23.1" customHeight="1">
      <c r="B4" s="76"/>
      <c r="C4" s="76"/>
      <c r="D4" s="76"/>
      <c r="E4" s="90" t="s">
        <v>166</v>
      </c>
      <c r="F4" s="90" t="s">
        <v>168</v>
      </c>
      <c r="G4" s="76"/>
    </row>
    <row r="5" spans="2:7" s="48" customFormat="1" ht="27" customHeight="1">
      <c r="B5" s="78" t="s">
        <v>219</v>
      </c>
      <c r="C5" s="66">
        <v>5213425</v>
      </c>
      <c r="D5" s="66">
        <v>0</v>
      </c>
      <c r="E5" s="66">
        <v>14492</v>
      </c>
      <c r="F5" s="66"/>
      <c r="G5" s="66">
        <f>C5+D5-E5</f>
        <v>5198933</v>
      </c>
    </row>
    <row r="6" spans="2:7" s="48" customFormat="1" ht="27" customHeight="1">
      <c r="B6" s="78" t="s">
        <v>233</v>
      </c>
      <c r="C6" s="66">
        <v>317508</v>
      </c>
      <c r="D6" s="66">
        <v>346671</v>
      </c>
      <c r="E6" s="66">
        <v>317508</v>
      </c>
      <c r="F6" s="66"/>
      <c r="G6" s="66">
        <f>C6+D6-E6</f>
        <v>346671</v>
      </c>
    </row>
    <row r="7" spans="2:7" s="48" customFormat="1" ht="27" customHeight="1">
      <c r="B7" s="78" t="s">
        <v>46</v>
      </c>
      <c r="C7" s="66">
        <v>31396</v>
      </c>
      <c r="D7" s="66">
        <v>374</v>
      </c>
      <c r="E7" s="66">
        <v>3542</v>
      </c>
      <c r="F7" s="66"/>
      <c r="G7" s="66">
        <f>C7+D7-E7</f>
        <v>28228</v>
      </c>
    </row>
    <row r="8" spans="2:7" s="48" customFormat="1" ht="29.1" customHeight="1">
      <c r="B8" s="59" t="s">
        <v>25</v>
      </c>
      <c r="C8" s="66">
        <f>SUM(C5:C7)</f>
        <v>5562329</v>
      </c>
      <c r="D8" s="66">
        <f>SUM(D5:D7)</f>
        <v>347045</v>
      </c>
      <c r="E8" s="66">
        <f>SUM(E5:E7)</f>
        <v>335542</v>
      </c>
      <c r="F8" s="66">
        <f>SUM(F5:F7)</f>
        <v>0</v>
      </c>
      <c r="G8" s="66">
        <f>SUM(G5:G7)</f>
        <v>5573832</v>
      </c>
    </row>
    <row r="9" spans="2:7" ht="5.25" customHeight="1"/>
  </sheetData>
  <mergeCells count="5">
    <mergeCell ref="E3:F3"/>
    <mergeCell ref="B3:B4"/>
    <mergeCell ref="C3:C4"/>
    <mergeCell ref="D3:D4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2"/>
  <sheetViews>
    <sheetView view="pageBreakPreview" zoomScaleSheetLayoutView="100" workbookViewId="0">
      <selection activeCell="E7" sqref="E7"/>
    </sheetView>
  </sheetViews>
  <sheetFormatPr defaultRowHeight="13.5"/>
  <cols>
    <col min="1" max="1" width="2.5" customWidth="1"/>
    <col min="2" max="3" width="15.625" customWidth="1"/>
    <col min="4" max="4" width="43.75" customWidth="1"/>
    <col min="5" max="5" width="24.125" customWidth="1"/>
    <col min="6" max="6" width="16" customWidth="1"/>
    <col min="7" max="7" width="16.375" customWidth="1"/>
    <col min="8" max="8" width="1" customWidth="1"/>
    <col min="9" max="9" width="1.5" customWidth="1"/>
  </cols>
  <sheetData>
    <row r="1" spans="2:7" ht="33.75" customHeight="1"/>
    <row r="2" spans="2:7">
      <c r="B2" s="13" t="s">
        <v>169</v>
      </c>
    </row>
    <row r="3" spans="2:7">
      <c r="B3" s="13" t="s">
        <v>12</v>
      </c>
      <c r="C3" s="165"/>
      <c r="D3" s="165"/>
      <c r="G3" s="187" t="s">
        <v>109</v>
      </c>
    </row>
    <row r="4" spans="2:7" ht="27" customHeight="1">
      <c r="B4" s="157" t="s">
        <v>34</v>
      </c>
      <c r="C4" s="157"/>
      <c r="D4" s="157" t="s">
        <v>170</v>
      </c>
      <c r="E4" s="157" t="s">
        <v>172</v>
      </c>
      <c r="F4" s="183" t="s">
        <v>0</v>
      </c>
      <c r="G4" s="157" t="s">
        <v>174</v>
      </c>
    </row>
    <row r="5" spans="2:7" ht="27" customHeight="1">
      <c r="B5" s="158" t="s">
        <v>176</v>
      </c>
      <c r="C5" s="166"/>
      <c r="D5" s="173" t="s">
        <v>236</v>
      </c>
      <c r="E5" s="179" t="s">
        <v>155</v>
      </c>
      <c r="F5" s="184">
        <v>5036</v>
      </c>
      <c r="G5" s="188"/>
    </row>
    <row r="6" spans="2:7" ht="27" customHeight="1">
      <c r="B6" s="159"/>
      <c r="C6" s="167"/>
      <c r="D6" s="174" t="s">
        <v>243</v>
      </c>
      <c r="E6" s="180" t="s">
        <v>248</v>
      </c>
      <c r="F6" s="185">
        <v>46530</v>
      </c>
      <c r="G6" s="188"/>
    </row>
    <row r="7" spans="2:7" ht="27" customHeight="1">
      <c r="B7" s="159"/>
      <c r="C7" s="167"/>
      <c r="D7" s="174" t="s">
        <v>244</v>
      </c>
      <c r="E7" s="180" t="s">
        <v>249</v>
      </c>
      <c r="F7" s="185">
        <v>6898</v>
      </c>
      <c r="G7" s="188"/>
    </row>
    <row r="8" spans="2:7" ht="27" customHeight="1">
      <c r="B8" s="159"/>
      <c r="C8" s="167"/>
      <c r="D8" s="174" t="s">
        <v>240</v>
      </c>
      <c r="E8" s="180" t="s">
        <v>144</v>
      </c>
      <c r="F8" s="185">
        <v>9940</v>
      </c>
      <c r="G8" s="188"/>
    </row>
    <row r="9" spans="2:7" ht="27" customHeight="1">
      <c r="B9" s="159"/>
      <c r="C9" s="167"/>
      <c r="D9" s="174" t="s">
        <v>241</v>
      </c>
      <c r="E9" s="179" t="s">
        <v>249</v>
      </c>
      <c r="F9" s="185">
        <v>1797</v>
      </c>
      <c r="G9" s="188"/>
    </row>
    <row r="10" spans="2:7" ht="27" customHeight="1">
      <c r="B10" s="159"/>
      <c r="C10" s="167"/>
      <c r="D10" s="174" t="s">
        <v>141</v>
      </c>
      <c r="E10" s="180" t="s">
        <v>250</v>
      </c>
      <c r="F10" s="185">
        <v>11385</v>
      </c>
      <c r="G10" s="188"/>
    </row>
    <row r="11" spans="2:7" ht="27" customHeight="1">
      <c r="B11" s="159"/>
      <c r="C11" s="167"/>
      <c r="D11" s="174" t="s">
        <v>242</v>
      </c>
      <c r="E11" s="180" t="s">
        <v>131</v>
      </c>
      <c r="F11" s="185">
        <v>1000</v>
      </c>
      <c r="G11" s="188"/>
    </row>
    <row r="12" spans="2:7" ht="27" customHeight="1">
      <c r="B12" s="160"/>
      <c r="C12" s="168"/>
      <c r="D12" s="175" t="s">
        <v>178</v>
      </c>
      <c r="E12" s="181"/>
      <c r="F12" s="186">
        <f>SUM(F5:F11)</f>
        <v>82586</v>
      </c>
      <c r="G12" s="178"/>
    </row>
    <row r="13" spans="2:7" ht="27" customHeight="1">
      <c r="B13" s="161" t="s">
        <v>22</v>
      </c>
      <c r="C13" s="169"/>
      <c r="D13" s="173" t="s">
        <v>150</v>
      </c>
      <c r="E13" s="182" t="s">
        <v>235</v>
      </c>
      <c r="F13" s="185">
        <v>725404</v>
      </c>
      <c r="G13" s="188"/>
    </row>
    <row r="14" spans="2:7" ht="27" customHeight="1">
      <c r="B14" s="162"/>
      <c r="C14" s="170"/>
      <c r="D14" s="174" t="s">
        <v>225</v>
      </c>
      <c r="E14" s="182" t="s">
        <v>175</v>
      </c>
      <c r="F14" s="185">
        <v>30462</v>
      </c>
      <c r="G14" s="188"/>
    </row>
    <row r="15" spans="2:7" ht="27" customHeight="1">
      <c r="B15" s="162"/>
      <c r="C15" s="170"/>
      <c r="D15" s="174" t="s">
        <v>234</v>
      </c>
      <c r="E15" s="182" t="s">
        <v>237</v>
      </c>
      <c r="F15" s="185">
        <v>9000</v>
      </c>
      <c r="G15" s="188"/>
    </row>
    <row r="16" spans="2:7" ht="27" customHeight="1">
      <c r="B16" s="162"/>
      <c r="C16" s="170"/>
      <c r="D16" s="174" t="s">
        <v>247</v>
      </c>
      <c r="E16" s="182" t="s">
        <v>173</v>
      </c>
      <c r="F16" s="185">
        <v>295557</v>
      </c>
      <c r="G16" s="188"/>
    </row>
    <row r="17" spans="2:7" ht="27" customHeight="1">
      <c r="B17" s="162"/>
      <c r="C17" s="170"/>
      <c r="D17" s="174" t="s">
        <v>43</v>
      </c>
      <c r="E17" s="180" t="s">
        <v>197</v>
      </c>
      <c r="F17" s="185">
        <v>115613</v>
      </c>
      <c r="G17" s="188"/>
    </row>
    <row r="18" spans="2:7" ht="27" customHeight="1">
      <c r="B18" s="162"/>
      <c r="C18" s="170"/>
      <c r="D18" s="174" t="s">
        <v>239</v>
      </c>
      <c r="E18" s="182" t="s">
        <v>251</v>
      </c>
      <c r="F18" s="185">
        <v>135104</v>
      </c>
      <c r="G18" s="188"/>
    </row>
    <row r="19" spans="2:7" ht="27" customHeight="1">
      <c r="B19" s="162"/>
      <c r="C19" s="170"/>
      <c r="D19" s="174" t="s">
        <v>238</v>
      </c>
      <c r="E19" s="182" t="s">
        <v>24</v>
      </c>
      <c r="F19" s="185">
        <v>1126116</v>
      </c>
      <c r="G19" s="188"/>
    </row>
    <row r="20" spans="2:7" ht="27" customHeight="1">
      <c r="B20" s="162"/>
      <c r="C20" s="170"/>
      <c r="D20" s="176" t="s">
        <v>168</v>
      </c>
      <c r="E20" s="182"/>
      <c r="F20" s="185">
        <v>1884433</v>
      </c>
      <c r="G20" s="188"/>
    </row>
    <row r="21" spans="2:7" ht="27" customHeight="1">
      <c r="B21" s="163"/>
      <c r="C21" s="171"/>
      <c r="D21" s="177" t="s">
        <v>178</v>
      </c>
      <c r="E21" s="181"/>
      <c r="F21" s="185">
        <f>SUM(F13:F20)</f>
        <v>4321689</v>
      </c>
      <c r="G21" s="178"/>
    </row>
    <row r="22" spans="2:7" ht="27" customHeight="1">
      <c r="B22" s="164" t="s">
        <v>25</v>
      </c>
      <c r="C22" s="172"/>
      <c r="D22" s="178"/>
      <c r="E22" s="181"/>
      <c r="F22" s="184">
        <f>SUM(F21,F12)</f>
        <v>4404275</v>
      </c>
      <c r="G22" s="178"/>
    </row>
    <row r="23" spans="2:7" ht="3.75" customHeight="1"/>
    <row r="24" spans="2:7" ht="12" customHeight="1"/>
  </sheetData>
  <mergeCells count="4">
    <mergeCell ref="B4:C4"/>
    <mergeCell ref="B22:C22"/>
    <mergeCell ref="B5:C12"/>
    <mergeCell ref="B13:C21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19"/>
  <sheetViews>
    <sheetView view="pageBreakPreview" zoomScale="110" zoomScaleSheetLayoutView="110" workbookViewId="0">
      <selection activeCell="E7" sqref="E7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  <col min="9" max="9" width="10.375" bestFit="1" customWidth="1"/>
  </cols>
  <sheetData>
    <row r="1" spans="2:9" ht="27.75" customHeight="1"/>
    <row r="2" spans="2:9" ht="15" customHeight="1">
      <c r="B2" s="189" t="s">
        <v>60</v>
      </c>
      <c r="C2" s="189"/>
      <c r="D2" s="189"/>
      <c r="E2" s="189"/>
      <c r="F2" s="189"/>
    </row>
    <row r="3" spans="2:9" ht="14.25" customHeight="1">
      <c r="B3" s="190" t="s">
        <v>179</v>
      </c>
      <c r="F3" s="205" t="s">
        <v>202</v>
      </c>
    </row>
    <row r="4" spans="2:9">
      <c r="B4" s="191" t="s">
        <v>180</v>
      </c>
      <c r="C4" s="191" t="s">
        <v>34</v>
      </c>
      <c r="D4" s="198" t="s">
        <v>181</v>
      </c>
      <c r="E4" s="198"/>
      <c r="F4" s="82" t="s">
        <v>0</v>
      </c>
    </row>
    <row r="5" spans="2:9">
      <c r="B5" s="192" t="s">
        <v>198</v>
      </c>
      <c r="C5" s="192" t="s">
        <v>27</v>
      </c>
      <c r="D5" s="199" t="s">
        <v>101</v>
      </c>
      <c r="E5" s="203"/>
      <c r="F5" s="206">
        <v>12190023</v>
      </c>
      <c r="I5" s="207"/>
    </row>
    <row r="6" spans="2:9">
      <c r="B6" s="193"/>
      <c r="C6" s="193"/>
      <c r="D6" s="199" t="s">
        <v>182</v>
      </c>
      <c r="E6" s="203"/>
      <c r="F6" s="206">
        <v>3601189</v>
      </c>
    </row>
    <row r="7" spans="2:9">
      <c r="B7" s="193"/>
      <c r="C7" s="193"/>
      <c r="D7" s="199" t="s">
        <v>183</v>
      </c>
      <c r="E7" s="203"/>
      <c r="F7" s="206">
        <v>235203</v>
      </c>
    </row>
    <row r="8" spans="2:9">
      <c r="B8" s="193"/>
      <c r="C8" s="193"/>
      <c r="D8" s="199" t="s">
        <v>245</v>
      </c>
      <c r="E8" s="203"/>
      <c r="F8" s="206">
        <v>1336663</v>
      </c>
    </row>
    <row r="9" spans="2:9">
      <c r="B9" s="193"/>
      <c r="C9" s="193"/>
      <c r="D9" s="199" t="s">
        <v>177</v>
      </c>
      <c r="E9" s="203"/>
      <c r="F9" s="206">
        <v>230576</v>
      </c>
    </row>
    <row r="10" spans="2:9">
      <c r="B10" s="193"/>
      <c r="C10" s="193"/>
      <c r="D10" s="199" t="s">
        <v>168</v>
      </c>
      <c r="E10" s="203"/>
      <c r="F10" s="206">
        <v>831701</v>
      </c>
      <c r="I10" s="207"/>
    </row>
    <row r="11" spans="2:9">
      <c r="B11" s="193"/>
      <c r="C11" s="194"/>
      <c r="D11" s="197" t="s">
        <v>107</v>
      </c>
      <c r="E11" s="204"/>
      <c r="F11" s="206">
        <f>SUM(F5:F10)</f>
        <v>18425355</v>
      </c>
      <c r="I11" s="207"/>
    </row>
    <row r="12" spans="2:9" ht="13.5" customHeight="1">
      <c r="B12" s="193"/>
      <c r="C12" s="195" t="s">
        <v>28</v>
      </c>
      <c r="D12" s="69" t="s">
        <v>10</v>
      </c>
      <c r="E12" s="203" t="s">
        <v>55</v>
      </c>
      <c r="F12" s="206">
        <v>1002811</v>
      </c>
      <c r="I12" s="207"/>
    </row>
    <row r="13" spans="2:9">
      <c r="B13" s="193"/>
      <c r="C13" s="196"/>
      <c r="D13" s="200"/>
      <c r="E13" s="203" t="s">
        <v>184</v>
      </c>
      <c r="F13" s="206">
        <v>25868</v>
      </c>
      <c r="I13" s="207"/>
    </row>
    <row r="14" spans="2:9">
      <c r="B14" s="193"/>
      <c r="C14" s="193"/>
      <c r="D14" s="201"/>
      <c r="E14" s="204" t="s">
        <v>178</v>
      </c>
      <c r="F14" s="206">
        <f>SUM(F12:F13)</f>
        <v>1028679</v>
      </c>
    </row>
    <row r="15" spans="2:9" ht="13.5" customHeight="1">
      <c r="B15" s="193"/>
      <c r="C15" s="193"/>
      <c r="D15" s="69" t="s">
        <v>185</v>
      </c>
      <c r="E15" s="203" t="s">
        <v>55</v>
      </c>
      <c r="F15" s="206">
        <v>3605607</v>
      </c>
    </row>
    <row r="16" spans="2:9">
      <c r="B16" s="193"/>
      <c r="C16" s="193"/>
      <c r="D16" s="200"/>
      <c r="E16" s="203" t="s">
        <v>184</v>
      </c>
      <c r="F16" s="206">
        <v>1636821</v>
      </c>
    </row>
    <row r="17" spans="2:6">
      <c r="B17" s="193"/>
      <c r="C17" s="193"/>
      <c r="D17" s="201"/>
      <c r="E17" s="204" t="s">
        <v>178</v>
      </c>
      <c r="F17" s="206">
        <f>SUM(F15:F16)</f>
        <v>5242428</v>
      </c>
    </row>
    <row r="18" spans="2:6">
      <c r="B18" s="193"/>
      <c r="C18" s="194"/>
      <c r="D18" s="197" t="s">
        <v>107</v>
      </c>
      <c r="E18" s="204"/>
      <c r="F18" s="206">
        <f>SUM(F14,F17)</f>
        <v>6271107</v>
      </c>
    </row>
    <row r="19" spans="2:6">
      <c r="B19" s="194"/>
      <c r="C19" s="197" t="s">
        <v>25</v>
      </c>
      <c r="D19" s="202"/>
      <c r="E19" s="204"/>
      <c r="F19" s="206">
        <f>F11+F18</f>
        <v>24696462</v>
      </c>
    </row>
    <row r="20" spans="2:6" ht="1.9" customHeight="1"/>
  </sheetData>
  <mergeCells count="9">
    <mergeCell ref="B2:F2"/>
    <mergeCell ref="D11:E11"/>
    <mergeCell ref="D18:E18"/>
    <mergeCell ref="C19:E19"/>
    <mergeCell ref="D12:D14"/>
    <mergeCell ref="D15:D17"/>
    <mergeCell ref="B5:B19"/>
    <mergeCell ref="C5:C11"/>
    <mergeCell ref="C12:C1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80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5"/>
  <sheetViews>
    <sheetView view="pageBreakPreview" zoomScaleSheetLayoutView="100" workbookViewId="0">
      <selection activeCell="E7" sqref="E7"/>
    </sheetView>
  </sheetViews>
  <sheetFormatPr defaultRowHeight="13.5"/>
  <cols>
    <col min="1" max="1" width="8.125" style="208" customWidth="1"/>
    <col min="2" max="2" width="5" style="208" customWidth="1"/>
    <col min="3" max="3" width="23.625" style="208" customWidth="1"/>
    <col min="4" max="8" width="15.625" style="208" customWidth="1"/>
    <col min="9" max="9" width="1.25" style="208" customWidth="1"/>
    <col min="10" max="10" width="12.625" style="208" customWidth="1"/>
  </cols>
  <sheetData>
    <row r="1" spans="1:12" s="208" customFormat="1" ht="41.25" customHeight="1"/>
    <row r="2" spans="1:12" s="208" customFormat="1" ht="18" customHeight="1">
      <c r="C2" s="211" t="s">
        <v>186</v>
      </c>
      <c r="D2" s="217"/>
      <c r="E2" s="217"/>
      <c r="F2" s="225" t="s">
        <v>202</v>
      </c>
      <c r="G2" s="225"/>
      <c r="H2" s="225"/>
    </row>
    <row r="3" spans="1:12" s="208" customFormat="1" ht="24.95" customHeight="1">
      <c r="C3" s="212" t="s">
        <v>34</v>
      </c>
      <c r="D3" s="212" t="s">
        <v>0</v>
      </c>
      <c r="E3" s="221" t="s">
        <v>187</v>
      </c>
      <c r="F3" s="212"/>
      <c r="G3" s="212"/>
      <c r="H3" s="212"/>
    </row>
    <row r="4" spans="1:12" s="209" customFormat="1" ht="27.95" customHeight="1">
      <c r="A4" s="209"/>
      <c r="B4" s="209"/>
      <c r="C4" s="212"/>
      <c r="D4" s="212"/>
      <c r="E4" s="222" t="s">
        <v>28</v>
      </c>
      <c r="F4" s="226" t="s">
        <v>148</v>
      </c>
      <c r="G4" s="226" t="s">
        <v>189</v>
      </c>
      <c r="H4" s="226" t="s">
        <v>13</v>
      </c>
      <c r="I4" s="209"/>
      <c r="J4" s="209"/>
    </row>
    <row r="5" spans="1:12" s="208" customFormat="1" ht="30" customHeight="1">
      <c r="C5" s="213" t="s">
        <v>190</v>
      </c>
      <c r="D5" s="218">
        <v>25546650</v>
      </c>
      <c r="E5" s="223">
        <v>5242428</v>
      </c>
      <c r="F5" s="227">
        <v>878656</v>
      </c>
      <c r="G5" s="227">
        <v>19425566</v>
      </c>
      <c r="H5" s="227">
        <v>0</v>
      </c>
      <c r="J5" s="210"/>
      <c r="L5" s="230"/>
    </row>
    <row r="6" spans="1:12" s="208" customFormat="1" ht="30" customHeight="1">
      <c r="C6" s="213" t="s">
        <v>191</v>
      </c>
      <c r="D6" s="219">
        <v>2766211</v>
      </c>
      <c r="E6" s="224">
        <v>1028679</v>
      </c>
      <c r="F6" s="228">
        <v>1563700</v>
      </c>
      <c r="G6" s="227">
        <v>121682</v>
      </c>
      <c r="H6" s="228">
        <v>52150</v>
      </c>
      <c r="J6" s="210"/>
    </row>
    <row r="7" spans="1:12" s="208" customFormat="1" ht="30" customHeight="1">
      <c r="C7" s="213" t="s">
        <v>192</v>
      </c>
      <c r="D7" s="219">
        <v>421027</v>
      </c>
      <c r="E7" s="224">
        <v>0</v>
      </c>
      <c r="F7" s="228">
        <v>0</v>
      </c>
      <c r="G7" s="227">
        <v>32840</v>
      </c>
      <c r="H7" s="228">
        <v>388187</v>
      </c>
      <c r="J7" s="210"/>
    </row>
    <row r="8" spans="1:12" s="208" customFormat="1" ht="30" customHeight="1">
      <c r="C8" s="213" t="s">
        <v>168</v>
      </c>
      <c r="D8" s="219">
        <v>0</v>
      </c>
      <c r="E8" s="224">
        <v>0</v>
      </c>
      <c r="F8" s="228">
        <v>0</v>
      </c>
      <c r="G8" s="228">
        <v>0</v>
      </c>
      <c r="H8" s="228">
        <v>0</v>
      </c>
      <c r="J8" s="210"/>
    </row>
    <row r="9" spans="1:12" s="208" customFormat="1" ht="30" customHeight="1">
      <c r="C9" s="141" t="s">
        <v>25</v>
      </c>
      <c r="D9" s="220">
        <f>SUM(D5:D8)</f>
        <v>28733888</v>
      </c>
      <c r="E9" s="220">
        <f>SUM(E5:E8)</f>
        <v>6271107</v>
      </c>
      <c r="F9" s="220">
        <f>SUM(F5:F8)</f>
        <v>2442356</v>
      </c>
      <c r="G9" s="220">
        <f>SUM(G5:G8)</f>
        <v>19580088</v>
      </c>
      <c r="H9" s="220">
        <f>SUM(H5:H8)</f>
        <v>440337</v>
      </c>
      <c r="J9" s="210"/>
    </row>
    <row r="10" spans="1:12" s="210" customFormat="1" ht="3.75" customHeight="1"/>
    <row r="11" spans="1:12" s="210" customFormat="1" ht="21.75" customHeight="1">
      <c r="F11" s="229"/>
    </row>
    <row r="12" spans="1:12">
      <c r="A12" s="210"/>
      <c r="B12" s="210"/>
      <c r="C12" s="214"/>
      <c r="D12" s="214"/>
      <c r="E12" s="214"/>
      <c r="F12" s="214"/>
      <c r="G12" s="214"/>
      <c r="H12" s="214"/>
      <c r="I12" s="210"/>
      <c r="J12" s="210"/>
    </row>
    <row r="13" spans="1:12">
      <c r="A13" s="210"/>
      <c r="B13" s="210"/>
      <c r="C13" s="215"/>
      <c r="D13" s="215"/>
      <c r="E13" s="215"/>
      <c r="F13" s="215"/>
      <c r="G13" s="215"/>
      <c r="H13" s="215"/>
      <c r="I13" s="210"/>
      <c r="J13" s="210"/>
    </row>
    <row r="14" spans="1:12">
      <c r="C14" s="216"/>
      <c r="D14" s="215"/>
      <c r="E14" s="216"/>
      <c r="F14" s="216"/>
      <c r="G14" s="216"/>
      <c r="H14" s="216"/>
    </row>
    <row r="15" spans="1:12">
      <c r="A15" s="209"/>
      <c r="B15" s="209"/>
      <c r="C15" s="209"/>
      <c r="D15" s="209"/>
      <c r="E15" s="209"/>
      <c r="F15" s="209"/>
      <c r="G15" s="209"/>
      <c r="H15" s="209"/>
      <c r="I15" s="209"/>
      <c r="J15" s="209"/>
    </row>
  </sheetData>
  <mergeCells count="6">
    <mergeCell ref="C2:E2"/>
    <mergeCell ref="F2:H2"/>
    <mergeCell ref="E3:H3"/>
    <mergeCell ref="C12:H12"/>
    <mergeCell ref="C3:C4"/>
    <mergeCell ref="D3:D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7"/>
  <sheetViews>
    <sheetView view="pageBreakPreview" zoomScale="180" zoomScaleNormal="178" zoomScaleSheetLayoutView="180" workbookViewId="0">
      <selection activeCell="E7" sqref="E7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232" t="s">
        <v>167</v>
      </c>
      <c r="C2" s="232"/>
    </row>
    <row r="3" spans="2:3" ht="9.75" customHeight="1">
      <c r="B3" s="231" t="s">
        <v>193</v>
      </c>
      <c r="C3" s="235" t="s">
        <v>202</v>
      </c>
    </row>
    <row r="4" spans="2:3" ht="18.95" customHeight="1">
      <c r="B4" s="233"/>
      <c r="C4" s="233" t="s">
        <v>165</v>
      </c>
    </row>
    <row r="5" spans="2:3" ht="15" customHeight="1">
      <c r="B5" s="234" t="s">
        <v>194</v>
      </c>
      <c r="C5" s="236">
        <v>823</v>
      </c>
    </row>
    <row r="6" spans="2:3" ht="15" customHeight="1">
      <c r="B6" s="234" t="s">
        <v>195</v>
      </c>
      <c r="C6" s="236">
        <v>2014574</v>
      </c>
    </row>
    <row r="7" spans="2:3" ht="15" customHeight="1">
      <c r="B7" s="234" t="s">
        <v>161</v>
      </c>
      <c r="C7" s="236">
        <v>0</v>
      </c>
    </row>
    <row r="8" spans="2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有形固定資産</vt:lpstr>
      <vt:lpstr>投資及び出資金の明細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2017-11-27T04:42:20Z</cp:lastPrinted>
  <dcterms:created xsi:type="dcterms:W3CDTF">2014-03-27T08:10:30Z</dcterms:created>
  <dcterms:modified xsi:type="dcterms:W3CDTF">2021-05-17T23:51:14Z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2021-05-17T23:51:14Z</vt:filetime>
  </property>
</Properties>
</file>