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80" windowWidth="16605" windowHeight="7455" tabRatio="849"/>
  </bookViews>
  <sheets>
    <sheet name="有形固定資産" sheetId="7" r:id="rId1"/>
    <sheet name="投資及び出資金の明細" sheetId="8" r:id="rId2"/>
    <sheet name="基金" sheetId="9" r:id="rId3"/>
    <sheet name="貸付金" sheetId="10" r:id="rId4"/>
    <sheet name="未収金及び長期延滞債権" sheetId="11" state="hidden" r:id="rId5"/>
    <sheet name="地方債（借入先別）" sheetId="12" r:id="rId6"/>
    <sheet name="地方債（利率別など）" sheetId="13" r:id="rId7"/>
    <sheet name="引当金" sheetId="14" r:id="rId8"/>
    <sheet name="補助金" sheetId="15" r:id="rId9"/>
    <sheet name="財源明細" sheetId="16" r:id="rId10"/>
    <sheet name="財源情報明細" sheetId="17" r:id="rId11"/>
    <sheet name="資金明細" sheetId="18" r:id="rId12"/>
  </sheets>
  <definedNames>
    <definedName name="_xlnm.Print_Area" localSheetId="0">有形固定資産!$A$1:$T$51</definedName>
    <definedName name="_xlnm.Print_Area" localSheetId="1">投資及び出資金の明細!$B$1:$N$30</definedName>
    <definedName name="_xlnm.Print_Area" localSheetId="2">基金!$B$1:$L$15</definedName>
    <definedName name="_xlnm.Print_Area" localSheetId="3">貸付金!$B$1:$I$24</definedName>
    <definedName name="_xlnm.Print_Area" localSheetId="4">未収金及び長期延滞債権!$A$1:$H$25</definedName>
    <definedName name="_xlnm.Print_Area" localSheetId="5">'地方債（借入先別）'!$A$1:$M$19</definedName>
    <definedName name="_xlnm.Print_Area" localSheetId="6">'地方債（利率別など）'!$A$1:$L$18</definedName>
    <definedName name="_xlnm.Print_Area" localSheetId="7">引当金!$A$1:$H$9</definedName>
    <definedName name="_xlnm.Print_Area" localSheetId="8">補助金!$A$1:$G$23</definedName>
    <definedName name="_xlnm.Print_Area" localSheetId="9">財源明細!$A$1:$G$20</definedName>
    <definedName name="_xlnm.Print_Area" localSheetId="10">財源情報明細!$B$1:$I$10</definedName>
    <definedName name="_xlnm.Print_Area" localSheetId="11">資金明細!$A$1:$E$8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<sst xmlns="http://schemas.openxmlformats.org/spreadsheetml/2006/main" xmlns:r="http://schemas.openxmlformats.org/officeDocument/2006/relationships" count="252" uniqueCount="252">
  <si>
    <t>金額</t>
    <rPh sb="0" eb="2">
      <t>キンガク</t>
    </rPh>
    <phoneticPr fontId="3"/>
  </si>
  <si>
    <t>　所得税返納金</t>
    <rPh sb="1" eb="4">
      <t>ショトクゼイ</t>
    </rPh>
    <rPh sb="4" eb="6">
      <t>ヘンノウ</t>
    </rPh>
    <rPh sb="6" eb="7">
      <t>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</si>
  <si>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</si>
  <si>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生活インフラ・
国土保全</t>
    <rPh sb="0" eb="2">
      <t>セイカツ</t>
    </rPh>
    <rPh sb="8" eb="10">
      <t>コクド</t>
    </rPh>
    <rPh sb="10" eb="12">
      <t>ホゼン</t>
    </rPh>
    <phoneticPr fontId="3"/>
  </si>
  <si>
    <t>市場価格のあるもの</t>
    <rPh sb="0" eb="2">
      <t>シジョウ</t>
    </rPh>
    <rPh sb="2" eb="4">
      <t>カカク</t>
    </rPh>
    <phoneticPr fontId="3"/>
  </si>
  <si>
    <t xml:space="preserve">
資本金
（E)</t>
    <rPh sb="1" eb="4">
      <t>シホンキン</t>
    </rPh>
    <phoneticPr fontId="3"/>
  </si>
  <si>
    <t>長期貸付金</t>
    <rPh sb="0" eb="2">
      <t>チョウキ</t>
    </rPh>
    <rPh sb="2" eb="5">
      <t>カシツケキン</t>
    </rPh>
    <phoneticPr fontId="3"/>
  </si>
  <si>
    <t>土地</t>
    <rPh sb="0" eb="2">
      <t>トチ</t>
    </rPh>
    <phoneticPr fontId="3"/>
  </si>
  <si>
    <t>短期貸付金</t>
    <rPh sb="0" eb="2">
      <t>タンキ</t>
    </rPh>
    <rPh sb="2" eb="5">
      <t>カシツケキン</t>
    </rPh>
    <phoneticPr fontId="3"/>
  </si>
  <si>
    <t>純資産額
（B）－（C)
（D)</t>
    <rPh sb="0" eb="3">
      <t>ジュンシサン</t>
    </rPh>
    <rPh sb="3" eb="4">
      <t>ガク</t>
    </rPh>
    <phoneticPr fontId="3"/>
  </si>
  <si>
    <t>資本的
補助金</t>
    <rPh sb="0" eb="3">
      <t>シホンテキ</t>
    </rPh>
    <rPh sb="4" eb="7">
      <t>ホジョキン</t>
    </rPh>
    <phoneticPr fontId="3"/>
  </si>
  <si>
    <t xml:space="preserve">
資産
（B)</t>
    <rPh sb="1" eb="3">
      <t>シサン</t>
    </rPh>
    <phoneticPr fontId="3"/>
  </si>
  <si>
    <t>（１）補助金等の明細</t>
    <rPh sb="3" eb="7">
      <t>ホジョキンナド</t>
    </rPh>
    <rPh sb="8" eb="10">
      <t>メイサイ</t>
    </rPh>
    <phoneticPr fontId="3"/>
  </si>
  <si>
    <t>その他</t>
    <rPh sb="2" eb="3">
      <t>ホカ</t>
    </rPh>
    <phoneticPr fontId="3"/>
  </si>
  <si>
    <t xml:space="preserve"> インフラ資産</t>
    <rPh sb="5" eb="7">
      <t>シサン</t>
    </rPh>
    <phoneticPr fontId="3"/>
  </si>
  <si>
    <t>有価証券</t>
    <rPh sb="0" eb="2">
      <t>ユウカ</t>
    </rPh>
    <rPh sb="2" eb="4">
      <t>ショウケン</t>
    </rPh>
    <phoneticPr fontId="3"/>
  </si>
  <si>
    <t>現金預金</t>
    <rPh sb="0" eb="2">
      <t>ゲンキン</t>
    </rPh>
    <rPh sb="2" eb="4">
      <t>ヨキン</t>
    </rPh>
    <phoneticPr fontId="3"/>
  </si>
  <si>
    <t xml:space="preserve">
出資金額
（A)</t>
    <rPh sb="1" eb="3">
      <t>シュッシ</t>
    </rPh>
    <rPh sb="3" eb="5">
      <t>キンガク</t>
    </rPh>
    <phoneticPr fontId="3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</si>
  <si>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3"/>
  </si>
  <si>
    <t>減債基金</t>
    <rPh sb="0" eb="2">
      <t>ゲンサイ</t>
    </rPh>
    <rPh sb="2" eb="4">
      <t>キキン</t>
    </rPh>
    <phoneticPr fontId="3"/>
  </si>
  <si>
    <t>消防</t>
    <rPh sb="0" eb="2">
      <t>ショウボウ</t>
    </rPh>
    <phoneticPr fontId="3"/>
  </si>
  <si>
    <t>土地開発基金</t>
    <rPh sb="0" eb="2">
      <t>トチ</t>
    </rPh>
    <rPh sb="2" eb="4">
      <t>カイハツ</t>
    </rPh>
    <rPh sb="4" eb="6">
      <t>キキン</t>
    </rPh>
    <phoneticPr fontId="3"/>
  </si>
  <si>
    <t>その他の補助金等</t>
    <rPh sb="2" eb="3">
      <t>タ</t>
    </rPh>
    <rPh sb="4" eb="7">
      <t>ホジョキン</t>
    </rPh>
    <rPh sb="7" eb="8">
      <t>ナド</t>
    </rPh>
    <phoneticPr fontId="3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</si>
  <si>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3"/>
  </si>
  <si>
    <t>埼玉西部消防組合</t>
    <rPh sb="0" eb="2">
      <t>サイタマ</t>
    </rPh>
    <rPh sb="2" eb="4">
      <t>セイブ</t>
    </rPh>
    <rPh sb="4" eb="6">
      <t>ショウボウ</t>
    </rPh>
    <rPh sb="6" eb="8">
      <t>クミアイ</t>
    </rPh>
    <phoneticPr fontId="3"/>
  </si>
  <si>
    <t>合計</t>
    <rPh sb="0" eb="2">
      <t>ゴウケイ</t>
    </rPh>
    <phoneticPr fontId="3"/>
  </si>
  <si>
    <t>飯能地域資源利活用合同会社</t>
    <rPh sb="0" eb="2">
      <t>ハンノウ</t>
    </rPh>
    <rPh sb="2" eb="4">
      <t>チイキ</t>
    </rPh>
    <rPh sb="4" eb="6">
      <t>シゲン</t>
    </rPh>
    <rPh sb="6" eb="9">
      <t>リカツヨウ</t>
    </rPh>
    <rPh sb="9" eb="11">
      <t>ゴウドウ</t>
    </rPh>
    <rPh sb="11" eb="13">
      <t>ガイシャ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</si>
  <si>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</si>
  <si>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</si>
  <si>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産業振興</t>
    <rPh sb="0" eb="2">
      <t>サンギョウ</t>
    </rPh>
    <rPh sb="2" eb="4">
      <t>シンコウ</t>
    </rPh>
    <phoneticPr fontId="3"/>
  </si>
  <si>
    <t>【様式第５号】</t>
    <rPh sb="1" eb="3">
      <t>ヨウシキ</t>
    </rPh>
    <rPh sb="3" eb="4">
      <t>ダイ</t>
    </rPh>
    <rPh sb="5" eb="6">
      <t>ゴウ</t>
    </rPh>
    <phoneticPr fontId="3"/>
  </si>
  <si>
    <t xml:space="preserve">
本年度増加額
（B）</t>
    <rPh sb="1" eb="4">
      <t>ホンネンド</t>
    </rPh>
    <rPh sb="4" eb="7">
      <t>ゾウカガク</t>
    </rPh>
    <phoneticPr fontId="3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</si>
  <si>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3"/>
  </si>
  <si>
    <t>区分</t>
    <rPh sb="0" eb="2">
      <t>クブン</t>
    </rPh>
    <phoneticPr fontId="3"/>
  </si>
  <si>
    <t>（１）資産項目の明細</t>
    <rPh sb="3" eb="5">
      <t>シサン</t>
    </rPh>
    <rPh sb="5" eb="7">
      <t>コウモク</t>
    </rPh>
    <rPh sb="8" eb="10">
      <t>メイサイ</t>
    </rPh>
    <phoneticPr fontId="3"/>
  </si>
  <si>
    <t>種類</t>
    <rPh sb="0" eb="2">
      <t>シュルイ</t>
    </rPh>
    <phoneticPr fontId="3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</si>
  <si>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3"/>
  </si>
  <si>
    <t>取得原価
（A）×（D)
（E)</t>
    <rPh sb="0" eb="2">
      <t>シュトク</t>
    </rPh>
    <rPh sb="2" eb="4">
      <t>ゲンカ</t>
    </rPh>
    <phoneticPr fontId="3"/>
  </si>
  <si>
    <t xml:space="preserve">
本年度減少額
（C）</t>
    <rPh sb="1" eb="4">
      <t>ホンネンド</t>
    </rPh>
    <rPh sb="4" eb="7">
      <t>ゲンショウガク</t>
    </rPh>
    <phoneticPr fontId="3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</si>
  <si>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3"/>
  </si>
  <si>
    <t>　　航空機</t>
    <rPh sb="2" eb="5">
      <t>コウクウキ</t>
    </rPh>
    <phoneticPr fontId="3"/>
  </si>
  <si>
    <t xml:space="preserve">
本年度償却額
（F)</t>
    <rPh sb="1" eb="4">
      <t>ホンネンド</t>
    </rPh>
    <rPh sb="4" eb="7">
      <t>ショウキャクガク</t>
    </rPh>
    <phoneticPr fontId="3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</si>
  <si>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3"/>
  </si>
  <si>
    <t>合併処理浄化槽維持管理補助金</t>
  </si>
  <si>
    <t>　　工作物</t>
    <rPh sb="2" eb="5">
      <t>コウサクブツ</t>
    </rPh>
    <phoneticPr fontId="3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</si>
  <si>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3"/>
  </si>
  <si>
    <t xml:space="preserve"> 事業用資産</t>
    <rPh sb="1" eb="4">
      <t>ジギョウヨウ</t>
    </rPh>
    <rPh sb="4" eb="6">
      <t>シサン</t>
    </rPh>
    <phoneticPr fontId="3"/>
  </si>
  <si>
    <t>　  土地</t>
    <rPh sb="3" eb="5">
      <t>トチ</t>
    </rPh>
    <phoneticPr fontId="3"/>
  </si>
  <si>
    <t>福祉</t>
    <rPh sb="0" eb="2">
      <t>フクシ</t>
    </rPh>
    <phoneticPr fontId="3"/>
  </si>
  <si>
    <t>　　立木竹</t>
    <rPh sb="2" eb="4">
      <t>タチキ</t>
    </rPh>
    <rPh sb="4" eb="5">
      <t>タケ</t>
    </rPh>
    <phoneticPr fontId="3"/>
  </si>
  <si>
    <t>　土地貸付収入</t>
    <rPh sb="1" eb="3">
      <t>トチ</t>
    </rPh>
    <rPh sb="3" eb="5">
      <t>カシツケ</t>
    </rPh>
    <rPh sb="5" eb="7">
      <t>シュウニュウ</t>
    </rPh>
    <phoneticPr fontId="3"/>
  </si>
  <si>
    <t>　　建物</t>
    <rPh sb="2" eb="4">
      <t>タテモノ</t>
    </rPh>
    <phoneticPr fontId="3"/>
  </si>
  <si>
    <t>　　船舶</t>
    <rPh sb="2" eb="4">
      <t>センパク</t>
    </rPh>
    <phoneticPr fontId="3"/>
  </si>
  <si>
    <t>　　浮標等</t>
    <rPh sb="2" eb="4">
      <t>フヒョウ</t>
    </rPh>
    <rPh sb="4" eb="5">
      <t>ナド</t>
    </rPh>
    <phoneticPr fontId="3"/>
  </si>
  <si>
    <t>国庫支出金</t>
    <rPh sb="0" eb="2">
      <t>コッコ</t>
    </rPh>
    <rPh sb="2" eb="5">
      <t>シシュツキン</t>
    </rPh>
    <phoneticPr fontId="3"/>
  </si>
  <si>
    <t>　　その他</t>
    <rPh sb="4" eb="5">
      <t>タ</t>
    </rPh>
    <phoneticPr fontId="3"/>
  </si>
  <si>
    <t>総合計</t>
    <rPh sb="0" eb="2">
      <t>ソウゴウ</t>
    </rPh>
    <rPh sb="2" eb="3">
      <t>ケイ</t>
    </rPh>
    <phoneticPr fontId="3"/>
  </si>
  <si>
    <t>地方公営事業</t>
    <rPh sb="0" eb="2">
      <t>チホウ</t>
    </rPh>
    <rPh sb="2" eb="4">
      <t>コウエイ</t>
    </rPh>
    <rPh sb="4" eb="6">
      <t>ジギョウ</t>
    </rPh>
    <phoneticPr fontId="3"/>
  </si>
  <si>
    <t>　　土地</t>
    <rPh sb="2" eb="4">
      <t>トチ</t>
    </rPh>
    <phoneticPr fontId="3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</si>
  <si>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3"/>
  </si>
  <si>
    <t>　　その他</t>
    <rPh sb="4" eb="5">
      <t>タ</t>
    </rPh>
    <phoneticPr fontId="24"/>
  </si>
  <si>
    <t>　　建設仮勘定</t>
    <rPh sb="2" eb="4">
      <t>ケンセツ</t>
    </rPh>
    <rPh sb="4" eb="7">
      <t>カリカンジョウ</t>
    </rPh>
    <phoneticPr fontId="3"/>
  </si>
  <si>
    <t xml:space="preserve"> 物品</t>
    <rPh sb="1" eb="3">
      <t>ブッピン</t>
    </rPh>
    <phoneticPr fontId="3"/>
  </si>
  <si>
    <t>教育</t>
    <rPh sb="0" eb="2">
      <t>キョウイク</t>
    </rPh>
    <phoneticPr fontId="3"/>
  </si>
  <si>
    <t>環境衛生</t>
    <rPh sb="0" eb="2">
      <t>カンキョウ</t>
    </rPh>
    <rPh sb="2" eb="4">
      <t>エイセイ</t>
    </rPh>
    <phoneticPr fontId="3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</si>
  <si>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3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</si>
  <si>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3"/>
  </si>
  <si>
    <t>うち住民公募債</t>
    <rPh sb="2" eb="4">
      <t>ジュウミン</t>
    </rPh>
    <rPh sb="4" eb="7">
      <t>コウボサイ</t>
    </rPh>
    <phoneticPr fontId="3"/>
  </si>
  <si>
    <t>総務</t>
    <rPh sb="0" eb="2">
      <t>ソウム</t>
    </rPh>
    <phoneticPr fontId="3"/>
  </si>
  <si>
    <t>③投資及び出資金の明細</t>
  </si>
  <si>
    <t xml:space="preserve">
負債
（C)</t>
    <rPh sb="1" eb="3">
      <t>フサイ</t>
    </rPh>
    <phoneticPr fontId="3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</si>
  <si>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3"/>
  </si>
  <si>
    <t>銘柄名</t>
    <rPh sb="0" eb="2">
      <t>メイガラ</t>
    </rPh>
    <rPh sb="2" eb="3">
      <t>メイ</t>
    </rPh>
    <phoneticPr fontId="3"/>
  </si>
  <si>
    <t xml:space="preserve">
株数・口数など
（A）</t>
    <rPh sb="1" eb="3">
      <t>カブスウ</t>
    </rPh>
    <rPh sb="4" eb="5">
      <t>クチ</t>
    </rPh>
    <rPh sb="5" eb="6">
      <t>スウ</t>
    </rPh>
    <phoneticPr fontId="3"/>
  </si>
  <si>
    <t>貸借対照表計上額
（A）×（B)
（C)</t>
    <rPh sb="0" eb="2">
      <t>タイシャク</t>
    </rPh>
    <rPh sb="2" eb="5">
      <t>タイショウヒョウ</t>
    </rPh>
    <rPh sb="5" eb="8">
      <t>ケイジョウガク</t>
    </rPh>
    <phoneticPr fontId="3"/>
  </si>
  <si>
    <t>固定資産　合計</t>
    <rPh sb="0" eb="2">
      <t>コテイ</t>
    </rPh>
    <rPh sb="2" eb="4">
      <t>シサン</t>
    </rPh>
    <rPh sb="5" eb="7">
      <t>ゴウケイ</t>
    </rPh>
    <phoneticPr fontId="3"/>
  </si>
  <si>
    <t>評価差額
（C）－（E)
（F)</t>
    <rPh sb="0" eb="2">
      <t>ヒョウカ</t>
    </rPh>
    <rPh sb="2" eb="4">
      <t>サガク</t>
    </rPh>
    <phoneticPr fontId="3"/>
  </si>
  <si>
    <t>相手先名</t>
    <rPh sb="0" eb="3">
      <t>アイテサキ</t>
    </rPh>
    <rPh sb="3" eb="4">
      <t>メイ</t>
    </rPh>
    <phoneticPr fontId="3"/>
  </si>
  <si>
    <t xml:space="preserve">
強制評価減
（H)</t>
    <rPh sb="1" eb="3">
      <t>キョウセイ</t>
    </rPh>
    <rPh sb="3" eb="5">
      <t>ヒョウカ</t>
    </rPh>
    <rPh sb="5" eb="6">
      <t>ゲン</t>
    </rPh>
    <phoneticPr fontId="3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</si>
  <si>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3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</si>
  <si>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25"/>
  </si>
  <si>
    <t>出資割合（％）
（A）/（E)
（F)</t>
    <rPh sb="0" eb="2">
      <t>シュッシ</t>
    </rPh>
    <rPh sb="2" eb="4">
      <t>ワリアイ</t>
    </rPh>
    <phoneticPr fontId="3"/>
  </si>
  <si>
    <t>　軽自動車税</t>
    <rPh sb="1" eb="5">
      <t>ケイジドウシャ</t>
    </rPh>
    <rPh sb="5" eb="6">
      <t>ゼイ</t>
    </rPh>
    <phoneticPr fontId="3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</si>
  <si>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3"/>
  </si>
  <si>
    <t>実質価額
（D)×（F)
（G)</t>
    <rPh sb="0" eb="2">
      <t>ジッシツ</t>
    </rPh>
    <rPh sb="2" eb="4">
      <t>カガク</t>
    </rPh>
    <phoneticPr fontId="3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</si>
  <si>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3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</si>
  <si>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3"/>
  </si>
  <si>
    <r>
      <t xml:space="preserve">合計
</t>
    </r>
    <r>
      <rPr>
        <sz val="8"/>
        <color auto="1"/>
        <rFont val="ＭＳ Ｐゴシック"/>
      </rPr>
      <t>(貸借対照表計上額)</t>
    </r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3"/>
  </si>
  <si>
    <t>④基金の明細</t>
  </si>
  <si>
    <t>相手先名または種別</t>
    <rPh sb="0" eb="3">
      <t>アイテサキ</t>
    </rPh>
    <rPh sb="3" eb="4">
      <t>メイ</t>
    </rPh>
    <rPh sb="7" eb="9">
      <t>シュベツ</t>
    </rPh>
    <phoneticPr fontId="3"/>
  </si>
  <si>
    <t>（参考）
貸付金計</t>
    <rPh sb="1" eb="3">
      <t>サンコウ</t>
    </rPh>
    <rPh sb="5" eb="8">
      <t>カシツケキン</t>
    </rPh>
    <rPh sb="8" eb="9">
      <t>ケイ</t>
    </rPh>
    <phoneticPr fontId="3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</si>
  <si>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3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</si>
  <si>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3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</si>
  <si>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3"/>
  </si>
  <si>
    <t>　　退職手当債</t>
    <rPh sb="2" eb="4">
      <t>タイショク</t>
    </rPh>
    <rPh sb="4" eb="6">
      <t>テアテ</t>
    </rPh>
    <rPh sb="6" eb="7">
      <t>サイ</t>
    </rPh>
    <phoneticPr fontId="24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</si>
  <si>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3"/>
  </si>
  <si>
    <t>地方三公社</t>
    <rPh sb="0" eb="2">
      <t>チホウ</t>
    </rPh>
    <rPh sb="2" eb="5">
      <t>サンコウシャ</t>
    </rPh>
    <phoneticPr fontId="3"/>
  </si>
  <si>
    <t>第三セクター等</t>
    <rPh sb="0" eb="1">
      <t>ダイ</t>
    </rPh>
    <rPh sb="1" eb="2">
      <t>サン</t>
    </rPh>
    <rPh sb="6" eb="7">
      <t>ナド</t>
    </rPh>
    <phoneticPr fontId="3"/>
  </si>
  <si>
    <t>その他の貸付金</t>
    <rPh sb="2" eb="3">
      <t>タ</t>
    </rPh>
    <rPh sb="4" eb="7">
      <t>カシツケキン</t>
    </rPh>
    <phoneticPr fontId="3"/>
  </si>
  <si>
    <t>⑤貸付金の明細</t>
  </si>
  <si>
    <t>地方税</t>
    <rPh sb="0" eb="3">
      <t>チホウゼイ</t>
    </rPh>
    <phoneticPr fontId="3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</si>
  <si>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3"/>
  </si>
  <si>
    <t>⑦未収金の明細</t>
    <rPh sb="1" eb="4">
      <t>ミシュウキン</t>
    </rPh>
    <rPh sb="5" eb="7">
      <t>メイサイ</t>
    </rPh>
    <phoneticPr fontId="3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</si>
  <si>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3"/>
  </si>
  <si>
    <t>【貸付金】</t>
    <rPh sb="1" eb="4">
      <t>カシツケキン</t>
    </rPh>
    <phoneticPr fontId="3"/>
  </si>
  <si>
    <t>1.5％超
2.0％以下</t>
    <rPh sb="4" eb="5">
      <t>チョウ</t>
    </rPh>
    <rPh sb="10" eb="12">
      <t>イカ</t>
    </rPh>
    <phoneticPr fontId="25"/>
  </si>
  <si>
    <t>小計</t>
    <rPh sb="0" eb="2">
      <t>ショウケイ</t>
    </rPh>
    <phoneticPr fontId="3"/>
  </si>
  <si>
    <t>【未収金】</t>
    <rPh sb="1" eb="4">
      <t>ミシュウキン</t>
    </rPh>
    <phoneticPr fontId="3"/>
  </si>
  <si>
    <t>（単位：千円）</t>
    <rPh sb="1" eb="3">
      <t>タンイ</t>
    </rPh>
    <rPh sb="4" eb="6">
      <t>センエン</t>
    </rPh>
    <phoneticPr fontId="26"/>
  </si>
  <si>
    <t>税等未収金</t>
    <rPh sb="0" eb="1">
      <t>ゼイ</t>
    </rPh>
    <rPh sb="1" eb="2">
      <t>ナド</t>
    </rPh>
    <rPh sb="2" eb="5">
      <t>ミシュウキン</t>
    </rPh>
    <phoneticPr fontId="3"/>
  </si>
  <si>
    <t>市中銀行</t>
    <rPh sb="0" eb="2">
      <t>シチュウ</t>
    </rPh>
    <rPh sb="2" eb="4">
      <t>ギンコウ</t>
    </rPh>
    <phoneticPr fontId="25"/>
  </si>
  <si>
    <t>その他の未収金</t>
    <rPh sb="2" eb="3">
      <t>タ</t>
    </rPh>
    <rPh sb="4" eb="7">
      <t>ミシュウキン</t>
    </rPh>
    <phoneticPr fontId="3"/>
  </si>
  <si>
    <t>（２）負債項目の明細</t>
    <rPh sb="3" eb="5">
      <t>フサイ</t>
    </rPh>
    <rPh sb="5" eb="7">
      <t>コウモク</t>
    </rPh>
    <rPh sb="8" eb="10">
      <t>メイサイ</t>
    </rPh>
    <phoneticPr fontId="3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</si>
  <si>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3"/>
  </si>
  <si>
    <t>地方債残高</t>
    <rPh sb="0" eb="3">
      <t>チホウサイ</t>
    </rPh>
    <rPh sb="3" eb="5">
      <t>ザンダカ</t>
    </rPh>
    <phoneticPr fontId="25"/>
  </si>
  <si>
    <t>政府資金</t>
    <rPh sb="0" eb="2">
      <t>セイフ</t>
    </rPh>
    <rPh sb="2" eb="4">
      <t>シキン</t>
    </rPh>
    <phoneticPr fontId="25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</si>
  <si>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5"/>
  </si>
  <si>
    <t>その他の
金融機関</t>
    <rPh sb="2" eb="3">
      <t>タ</t>
    </rPh>
    <rPh sb="5" eb="7">
      <t>キンユウ</t>
    </rPh>
    <rPh sb="7" eb="9">
      <t>キカン</t>
    </rPh>
    <phoneticPr fontId="25"/>
  </si>
  <si>
    <t>市場公募債</t>
    <rPh sb="0" eb="2">
      <t>シジョウ</t>
    </rPh>
    <rPh sb="2" eb="5">
      <t>コウボサイ</t>
    </rPh>
    <phoneticPr fontId="25"/>
  </si>
  <si>
    <t>その他</t>
    <rPh sb="2" eb="3">
      <t>タ</t>
    </rPh>
    <phoneticPr fontId="25"/>
  </si>
  <si>
    <t>2.0％超
2.5％以下</t>
    <rPh sb="4" eb="5">
      <t>チョウ</t>
    </rPh>
    <rPh sb="10" eb="12">
      <t>イカ</t>
    </rPh>
    <phoneticPr fontId="25"/>
  </si>
  <si>
    <t>うち1年内償還予定</t>
    <rPh sb="3" eb="5">
      <t>ネンナイ</t>
    </rPh>
    <rPh sb="5" eb="7">
      <t>ショウカン</t>
    </rPh>
    <rPh sb="7" eb="9">
      <t>ヨテイ</t>
    </rPh>
    <phoneticPr fontId="3"/>
  </si>
  <si>
    <t>うち共同発行債</t>
    <rPh sb="2" eb="4">
      <t>キョウドウ</t>
    </rPh>
    <rPh sb="4" eb="6">
      <t>ハッコウ</t>
    </rPh>
    <rPh sb="6" eb="7">
      <t>サイ</t>
    </rPh>
    <phoneticPr fontId="3"/>
  </si>
  <si>
    <t>【通常分】</t>
    <rPh sb="1" eb="3">
      <t>ツウジョウ</t>
    </rPh>
    <rPh sb="3" eb="4">
      <t>ブン</t>
    </rPh>
    <phoneticPr fontId="3"/>
  </si>
  <si>
    <t>　　一般公共事業</t>
    <rPh sb="2" eb="4">
      <t>イッパン</t>
    </rPh>
    <rPh sb="4" eb="6">
      <t>コウキョウ</t>
    </rPh>
    <rPh sb="6" eb="8">
      <t>ジギョウ</t>
    </rPh>
    <phoneticPr fontId="3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</si>
  <si>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</si>
  <si>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　　公営住宅建設</t>
    <rPh sb="2" eb="4">
      <t>コウエイ</t>
    </rPh>
    <rPh sb="4" eb="6">
      <t>ジュウタク</t>
    </rPh>
    <rPh sb="6" eb="8">
      <t>ケンセツ</t>
    </rPh>
    <phoneticPr fontId="3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</si>
  <si>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</si>
  <si>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　　災害復旧</t>
    <rPh sb="2" eb="4">
      <t>サイガイ</t>
    </rPh>
    <rPh sb="4" eb="6">
      <t>フッキュウ</t>
    </rPh>
    <phoneticPr fontId="3"/>
  </si>
  <si>
    <t>　　教育・福祉施設</t>
    <rPh sb="2" eb="4">
      <t>キョウイク</t>
    </rPh>
    <rPh sb="5" eb="7">
      <t>フクシ</t>
    </rPh>
    <rPh sb="7" eb="9">
      <t>シセツ</t>
    </rPh>
    <phoneticPr fontId="3"/>
  </si>
  <si>
    <t>　　一般単独事業</t>
    <rPh sb="2" eb="4">
      <t>イッパン</t>
    </rPh>
    <rPh sb="4" eb="6">
      <t>タンドク</t>
    </rPh>
    <rPh sb="6" eb="8">
      <t>ジギョウ</t>
    </rPh>
    <phoneticPr fontId="3"/>
  </si>
  <si>
    <t>　　その他</t>
    <rPh sb="4" eb="5">
      <t>ホカ</t>
    </rPh>
    <phoneticPr fontId="3"/>
  </si>
  <si>
    <t>【特別分】</t>
    <rPh sb="1" eb="3">
      <t>トクベツ</t>
    </rPh>
    <rPh sb="3" eb="4">
      <t>ブン</t>
    </rPh>
    <phoneticPr fontId="3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</si>
  <si>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24"/>
  </si>
  <si>
    <t>　市営住宅使用料</t>
    <rPh sb="1" eb="3">
      <t>シエイ</t>
    </rPh>
    <rPh sb="3" eb="5">
      <t>ジュウタク</t>
    </rPh>
    <rPh sb="5" eb="8">
      <t>シヨウリョウ</t>
    </rPh>
    <phoneticPr fontId="3"/>
  </si>
  <si>
    <t>　　減税補てん債</t>
    <rPh sb="2" eb="4">
      <t>ゲンゼイ</t>
    </rPh>
    <rPh sb="4" eb="5">
      <t>ホ</t>
    </rPh>
    <rPh sb="7" eb="8">
      <t>サイ</t>
    </rPh>
    <phoneticPr fontId="24"/>
  </si>
  <si>
    <t>埼玉伝統工芸協会</t>
    <rPh sb="0" eb="2">
      <t>サイタマ</t>
    </rPh>
    <rPh sb="2" eb="4">
      <t>デントウ</t>
    </rPh>
    <rPh sb="4" eb="6">
      <t>コウゲイ</t>
    </rPh>
    <rPh sb="6" eb="8">
      <t>キョウカイ</t>
    </rPh>
    <phoneticPr fontId="3"/>
  </si>
  <si>
    <t>㈱みずほフィナンシャルグループ</t>
  </si>
  <si>
    <t>1.5％以下</t>
    <rPh sb="4" eb="6">
      <t>イカ</t>
    </rPh>
    <phoneticPr fontId="25"/>
  </si>
  <si>
    <t>住宅リフォーム等資金補助金</t>
  </si>
  <si>
    <t>2.5％超
3.0％以下</t>
    <rPh sb="4" eb="5">
      <t>チョウ</t>
    </rPh>
    <rPh sb="10" eb="12">
      <t>イカ</t>
    </rPh>
    <phoneticPr fontId="25"/>
  </si>
  <si>
    <t>3.0％超
3.5％以下</t>
    <rPh sb="4" eb="5">
      <t>チョウ</t>
    </rPh>
    <rPh sb="10" eb="12">
      <t>イカ</t>
    </rPh>
    <phoneticPr fontId="25"/>
  </si>
  <si>
    <t>3.5％超
4.0％以下</t>
    <rPh sb="4" eb="5">
      <t>チョウ</t>
    </rPh>
    <rPh sb="10" eb="12">
      <t>イカ</t>
    </rPh>
    <phoneticPr fontId="25"/>
  </si>
  <si>
    <t>4.0％超</t>
    <rPh sb="4" eb="5">
      <t>チョウ</t>
    </rPh>
    <phoneticPr fontId="25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</si>
  <si>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25"/>
  </si>
  <si>
    <t>地方債</t>
    <rPh sb="0" eb="3">
      <t>チホウサイ</t>
    </rPh>
    <phoneticPr fontId="3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</si>
  <si>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3"/>
  </si>
  <si>
    <t>県後期高齢者医療広域連合負担金</t>
  </si>
  <si>
    <t>１年以内</t>
    <rPh sb="1" eb="2">
      <t>ネン</t>
    </rPh>
    <rPh sb="2" eb="4">
      <t>イナイ</t>
    </rPh>
    <phoneticPr fontId="3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</si>
  <si>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</si>
  <si>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3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</si>
  <si>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3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</si>
  <si>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3"/>
  </si>
  <si>
    <t>20年超</t>
    <rPh sb="2" eb="3">
      <t>ネン</t>
    </rPh>
    <rPh sb="3" eb="4">
      <t>チョウ</t>
    </rPh>
    <phoneticPr fontId="3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</si>
  <si>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3"/>
  </si>
  <si>
    <t>契約条項の概要</t>
    <rPh sb="0" eb="2">
      <t>ケイヤク</t>
    </rPh>
    <rPh sb="2" eb="4">
      <t>ジョウコウ</t>
    </rPh>
    <rPh sb="5" eb="7">
      <t>ガイヨウ</t>
    </rPh>
    <phoneticPr fontId="25"/>
  </si>
  <si>
    <t>下名栗４区自治会ほか3件</t>
    <rPh sb="11" eb="12">
      <t>ケン</t>
    </rPh>
    <phoneticPr fontId="3"/>
  </si>
  <si>
    <t>⑤引当金の明細</t>
    <rPh sb="1" eb="4">
      <t>ヒキアテキン</t>
    </rPh>
    <rPh sb="5" eb="7">
      <t>メイサイ</t>
    </rPh>
    <phoneticPr fontId="3"/>
  </si>
  <si>
    <t>7社</t>
    <rPh sb="1" eb="2">
      <t>シャ</t>
    </rPh>
    <phoneticPr fontId="3"/>
  </si>
  <si>
    <t>短期投資</t>
    <rPh sb="0" eb="2">
      <t>タンキ</t>
    </rPh>
    <rPh sb="2" eb="4">
      <t>トウシ</t>
    </rPh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</si>
  <si>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</si>
  <si>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本年度増加額</t>
    <rPh sb="0" eb="3">
      <t>ホンネンド</t>
    </rPh>
    <rPh sb="3" eb="5">
      <t>ゾウカ</t>
    </rPh>
    <rPh sb="5" eb="6">
      <t>ガク</t>
    </rPh>
    <phoneticPr fontId="3"/>
  </si>
  <si>
    <t>本年度減少額</t>
    <rPh sb="0" eb="3">
      <t>ホンネンド</t>
    </rPh>
    <rPh sb="3" eb="6">
      <t>ゲンショウガク</t>
    </rPh>
    <phoneticPr fontId="3"/>
  </si>
  <si>
    <t>本年度末残高</t>
    <rPh sb="0" eb="3">
      <t>ホンネンド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</si>
  <si>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</si>
  <si>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3"/>
  </si>
  <si>
    <t>その他</t>
    <rPh sb="2" eb="3">
      <t>タ</t>
    </rPh>
    <phoneticPr fontId="3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</si>
  <si>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3"/>
  </si>
  <si>
    <t>名称</t>
    <rPh sb="0" eb="2">
      <t>メイショウ</t>
    </rPh>
    <phoneticPr fontId="3"/>
  </si>
  <si>
    <t xml:space="preserve">
時価単価
（円）
（B）</t>
    <rPh sb="1" eb="3">
      <t>ジカ</t>
    </rPh>
    <rPh sb="3" eb="5">
      <t>タンカ</t>
    </rPh>
    <rPh sb="7" eb="8">
      <t>エン</t>
    </rPh>
    <phoneticPr fontId="3"/>
  </si>
  <si>
    <t>相手先</t>
    <rPh sb="0" eb="3">
      <t>アイテサキ</t>
    </rPh>
    <phoneticPr fontId="3"/>
  </si>
  <si>
    <t>下水道事業会計</t>
    <rPh sb="0" eb="7">
      <t>ゲスイドウジギョウカイケイ</t>
    </rPh>
    <phoneticPr fontId="3"/>
  </si>
  <si>
    <t>支出目的</t>
    <rPh sb="0" eb="2">
      <t>シシュツ</t>
    </rPh>
    <rPh sb="2" eb="4">
      <t>モクテキ</t>
    </rPh>
    <phoneticPr fontId="3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</si>
  <si>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3"/>
  </si>
  <si>
    <t>他団体への公共施設等整備補助金等
(所有外資産分)</t>
    <rPh sb="0" eb="3">
      <t>タダンタイ</t>
    </rPh>
    <rPh sb="5" eb="7">
      <t>コウキョウ</t>
    </rPh>
    <rPh sb="7" eb="9">
      <t>シセツ</t>
    </rPh>
    <rPh sb="9" eb="10">
      <t>ナド</t>
    </rPh>
    <rPh sb="10" eb="12">
      <t>セイビ</t>
    </rPh>
    <rPh sb="12" eb="15">
      <t>ホジョキン</t>
    </rPh>
    <rPh sb="15" eb="16">
      <t>ナド</t>
    </rPh>
    <rPh sb="18" eb="20">
      <t>ショユウ</t>
    </rPh>
    <rPh sb="20" eb="21">
      <t>ガイ</t>
    </rPh>
    <rPh sb="21" eb="23">
      <t>シサン</t>
    </rPh>
    <rPh sb="23" eb="24">
      <t>ブン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</si>
  <si>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</si>
  <si>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計</t>
    <rPh sb="0" eb="1">
      <t>ケイ</t>
    </rPh>
    <phoneticPr fontId="3"/>
  </si>
  <si>
    <t>（１）財源の明細</t>
    <rPh sb="3" eb="5">
      <t>ザイゲン</t>
    </rPh>
    <rPh sb="6" eb="8">
      <t>メイサイ</t>
    </rPh>
    <phoneticPr fontId="3"/>
  </si>
  <si>
    <t>会計</t>
    <rPh sb="0" eb="2">
      <t>カイケイ</t>
    </rPh>
    <phoneticPr fontId="3"/>
  </si>
  <si>
    <t>財源の内容</t>
    <rPh sb="0" eb="2">
      <t>ザイゲン</t>
    </rPh>
    <rPh sb="3" eb="5">
      <t>ナイヨウ</t>
    </rPh>
    <phoneticPr fontId="3"/>
  </si>
  <si>
    <t>地方交付税</t>
    <rPh sb="0" eb="2">
      <t>チホウ</t>
    </rPh>
    <rPh sb="2" eb="5">
      <t>コウフゼイ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</si>
  <si>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</si>
  <si>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都道府県等支出金</t>
    <rPh sb="0" eb="4">
      <t>トドウフケン</t>
    </rPh>
    <rPh sb="4" eb="5">
      <t>ナド</t>
    </rPh>
    <rPh sb="5" eb="8">
      <t>シシュツキン</t>
    </rPh>
    <phoneticPr fontId="3"/>
  </si>
  <si>
    <t>経常的
補助金</t>
    <rPh sb="0" eb="3">
      <t>ケイジョウテキ</t>
    </rPh>
    <rPh sb="4" eb="7">
      <t>ホジョキン</t>
    </rPh>
    <phoneticPr fontId="3"/>
  </si>
  <si>
    <t>（２）財源情報の明細</t>
    <rPh sb="3" eb="5">
      <t>ザイゲン</t>
    </rPh>
    <rPh sb="5" eb="7">
      <t>ジョウホウ</t>
    </rPh>
    <rPh sb="8" eb="10">
      <t>メイサイ</t>
    </rPh>
    <phoneticPr fontId="3"/>
  </si>
  <si>
    <t>内訳</t>
    <rPh sb="0" eb="2">
      <t>ウチワケ</t>
    </rPh>
    <phoneticPr fontId="3"/>
  </si>
  <si>
    <t>－</t>
  </si>
  <si>
    <t>税収等</t>
    <rPh sb="0" eb="3">
      <t>ゼイシュウナド</t>
    </rPh>
    <phoneticPr fontId="3"/>
  </si>
  <si>
    <t>純行政コスト</t>
    <rPh sb="0" eb="1">
      <t>ジュン</t>
    </rPh>
    <rPh sb="1" eb="3">
      <t>ギョウセイ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</si>
  <si>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</si>
  <si>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</si>
  <si>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（１）資金の明細</t>
    <rPh sb="3" eb="5">
      <t>シキン</t>
    </rPh>
    <rPh sb="6" eb="8">
      <t>メイサイ</t>
    </rPh>
    <phoneticPr fontId="3"/>
  </si>
  <si>
    <t>現金</t>
    <rPh sb="0" eb="2">
      <t>ゲンキン</t>
    </rPh>
    <phoneticPr fontId="3"/>
  </si>
  <si>
    <t>要求払預金</t>
    <rPh sb="0" eb="2">
      <t>ヨウキュウ</t>
    </rPh>
    <rPh sb="2" eb="3">
      <t>ハラ</t>
    </rPh>
    <rPh sb="3" eb="5">
      <t>ヨキン</t>
    </rPh>
    <phoneticPr fontId="3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</si>
  <si>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3"/>
  </si>
  <si>
    <t>一般会計等</t>
    <rPh sb="0" eb="2">
      <t>イッパン</t>
    </rPh>
    <rPh sb="2" eb="4">
      <t>カイケイ</t>
    </rPh>
    <rPh sb="4" eb="5">
      <t>トウ</t>
    </rPh>
    <phoneticPr fontId="3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</si>
  <si>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3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</si>
  <si>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3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</si>
  <si>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3"/>
  </si>
  <si>
    <t>（単位：千円）</t>
    <rPh sb="1" eb="3">
      <t>タンイ</t>
    </rPh>
    <rPh sb="4" eb="6">
      <t>センエン</t>
    </rPh>
    <phoneticPr fontId="3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</si>
  <si>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3"/>
  </si>
  <si>
    <t>流動資産　合計</t>
    <rPh sb="0" eb="2">
      <t>リュウドウ</t>
    </rPh>
    <rPh sb="2" eb="4">
      <t>シサン</t>
    </rPh>
    <rPh sb="5" eb="7">
      <t>ゴウケイ</t>
    </rPh>
    <phoneticPr fontId="3"/>
  </si>
  <si>
    <t xml:space="preserve">
取得単価
（円）
（D)</t>
    <rPh sb="1" eb="3">
      <t>シュトク</t>
    </rPh>
    <rPh sb="3" eb="5">
      <t>タンカ</t>
    </rPh>
    <rPh sb="7" eb="8">
      <t>エン</t>
    </rPh>
    <phoneticPr fontId="3"/>
  </si>
  <si>
    <t>飯能市土地開発公社</t>
    <rPh sb="0" eb="3">
      <t>ハンノウシ</t>
    </rPh>
    <rPh sb="3" eb="5">
      <t>トチ</t>
    </rPh>
    <rPh sb="5" eb="7">
      <t>カイハツ</t>
    </rPh>
    <rPh sb="7" eb="9">
      <t>コウシャ</t>
    </rPh>
    <phoneticPr fontId="3"/>
  </si>
  <si>
    <t>飯能市社会福祉協議会</t>
    <rPh sb="0" eb="3">
      <t>ハンノウシ</t>
    </rPh>
    <rPh sb="3" eb="5">
      <t>シャカイ</t>
    </rPh>
    <rPh sb="5" eb="7">
      <t>フクシ</t>
    </rPh>
    <rPh sb="7" eb="10">
      <t>キョウギカイ</t>
    </rPh>
    <phoneticPr fontId="3"/>
  </si>
  <si>
    <t>㈱テレビ埼玉</t>
    <rPh sb="4" eb="6">
      <t>サイタマ</t>
    </rPh>
    <phoneticPr fontId="3"/>
  </si>
  <si>
    <t>飯能ケーブルテレビ㈱</t>
    <rPh sb="0" eb="2">
      <t>ハンノウ</t>
    </rPh>
    <phoneticPr fontId="3"/>
  </si>
  <si>
    <t>川越総合卸売市場（㈱</t>
    <rPh sb="0" eb="2">
      <t>カワゴエ</t>
    </rPh>
    <rPh sb="2" eb="4">
      <t>ソウゴウ</t>
    </rPh>
    <rPh sb="4" eb="6">
      <t>オロシウリ</t>
    </rPh>
    <rPh sb="6" eb="8">
      <t>イチバ</t>
    </rPh>
    <phoneticPr fontId="3"/>
  </si>
  <si>
    <t>西川広域森林組合</t>
    <rPh sb="0" eb="2">
      <t>ニシカワ</t>
    </rPh>
    <rPh sb="2" eb="4">
      <t>コウイキ</t>
    </rPh>
    <rPh sb="4" eb="6">
      <t>シンリン</t>
    </rPh>
    <rPh sb="6" eb="8">
      <t>クミアイ</t>
    </rPh>
    <phoneticPr fontId="3"/>
  </si>
  <si>
    <t>埼玉県農業信用基金協会</t>
    <rPh sb="0" eb="3">
      <t>サイタマケン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3"/>
  </si>
  <si>
    <t>埼玉県農林公社</t>
    <rPh sb="0" eb="3">
      <t>サイタマケン</t>
    </rPh>
    <rPh sb="3" eb="5">
      <t>ノウリン</t>
    </rPh>
    <rPh sb="5" eb="7">
      <t>コウシャ</t>
    </rPh>
    <phoneticPr fontId="3"/>
  </si>
  <si>
    <t>埼玉県信用保証協会</t>
    <rPh sb="0" eb="3">
      <t>サイタマケン</t>
    </rPh>
    <rPh sb="3" eb="5">
      <t>シンヨウ</t>
    </rPh>
    <rPh sb="5" eb="7">
      <t>ホショウ</t>
    </rPh>
    <rPh sb="7" eb="9">
      <t>キョウカイ</t>
    </rPh>
    <phoneticPr fontId="3"/>
  </si>
  <si>
    <t>埼玉県勤労者福祉センター</t>
    <rPh sb="0" eb="2">
      <t>サイタマ</t>
    </rPh>
    <rPh sb="2" eb="3">
      <t>ケン</t>
    </rPh>
    <rPh sb="3" eb="5">
      <t>キンロウ</t>
    </rPh>
    <rPh sb="5" eb="6">
      <t>シャ</t>
    </rPh>
    <rPh sb="6" eb="8">
      <t>フクシ</t>
    </rPh>
    <phoneticPr fontId="3"/>
  </si>
  <si>
    <t>砂防フロンティア整備推進機構</t>
    <rPh sb="0" eb="2">
      <t>サボウ</t>
    </rPh>
    <rPh sb="8" eb="10">
      <t>セイビ</t>
    </rPh>
    <rPh sb="10" eb="12">
      <t>スイシン</t>
    </rPh>
    <rPh sb="12" eb="14">
      <t>キコウ</t>
    </rPh>
    <phoneticPr fontId="3"/>
  </si>
  <si>
    <t>　奨学資金貸付金</t>
    <rPh sb="1" eb="3">
      <t>ショウガク</t>
    </rPh>
    <rPh sb="3" eb="5">
      <t>シキン</t>
    </rPh>
    <rPh sb="5" eb="7">
      <t>カシツケ</t>
    </rPh>
    <rPh sb="7" eb="8">
      <t>キン</t>
    </rPh>
    <phoneticPr fontId="3"/>
  </si>
  <si>
    <t>　水洗便所改造資金貸付金</t>
    <rPh sb="1" eb="3">
      <t>スイセン</t>
    </rPh>
    <rPh sb="3" eb="5">
      <t>ベンジョ</t>
    </rPh>
    <rPh sb="5" eb="7">
      <t>カイゾウ</t>
    </rPh>
    <rPh sb="7" eb="9">
      <t>シキン</t>
    </rPh>
    <rPh sb="9" eb="11">
      <t>カシツケ</t>
    </rPh>
    <rPh sb="11" eb="12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</si>
  <si>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</si>
  <si>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　奨学金返還金</t>
    <rPh sb="1" eb="4">
      <t>ショウガクキン</t>
    </rPh>
    <rPh sb="4" eb="7">
      <t>ヘンカンキン</t>
    </rPh>
    <phoneticPr fontId="3"/>
  </si>
  <si>
    <t>　個人市民税</t>
    <rPh sb="1" eb="3">
      <t>コジン</t>
    </rPh>
    <rPh sb="3" eb="6">
      <t>シミンゼイ</t>
    </rPh>
    <phoneticPr fontId="3"/>
  </si>
  <si>
    <t>　法人市民税</t>
    <rPh sb="1" eb="3">
      <t>ホウジン</t>
    </rPh>
    <rPh sb="3" eb="6">
      <t>シミンゼイ</t>
    </rPh>
    <phoneticPr fontId="3"/>
  </si>
  <si>
    <t>　固定資産税</t>
    <rPh sb="1" eb="3">
      <t>コテイ</t>
    </rPh>
    <rPh sb="3" eb="6">
      <t>シサンゼイ</t>
    </rPh>
    <phoneticPr fontId="3"/>
  </si>
  <si>
    <t>　都市計画税</t>
    <rPh sb="1" eb="3">
      <t>トシ</t>
    </rPh>
    <rPh sb="3" eb="5">
      <t>ケイカク</t>
    </rPh>
    <rPh sb="5" eb="6">
      <t>ゼイ</t>
    </rPh>
    <phoneticPr fontId="3"/>
  </si>
  <si>
    <t>広域飯能斎場組合維持管理費負担金</t>
  </si>
  <si>
    <t>　保育所保護者負担金</t>
    <rPh sb="1" eb="3">
      <t>ホイク</t>
    </rPh>
    <rPh sb="3" eb="4">
      <t>ショ</t>
    </rPh>
    <rPh sb="4" eb="7">
      <t>ホゴシャ</t>
    </rPh>
    <rPh sb="7" eb="10">
      <t>フタンキン</t>
    </rPh>
    <phoneticPr fontId="3"/>
  </si>
  <si>
    <t>　市営住宅駐車場使用料</t>
    <rPh sb="1" eb="3">
      <t>シエイ</t>
    </rPh>
    <rPh sb="3" eb="5">
      <t>ジュウタク</t>
    </rPh>
    <rPh sb="5" eb="8">
      <t>チュウシャジョウ</t>
    </rPh>
    <rPh sb="8" eb="11">
      <t>シヨウリョウ</t>
    </rPh>
    <phoneticPr fontId="3"/>
  </si>
  <si>
    <t>　行政財産使用料</t>
    <rPh sb="1" eb="3">
      <t>ギョウセイ</t>
    </rPh>
    <rPh sb="3" eb="5">
      <t>ザイサン</t>
    </rPh>
    <rPh sb="5" eb="8">
      <t>シヨウリョウ</t>
    </rPh>
    <phoneticPr fontId="3"/>
  </si>
  <si>
    <t>　生活保護費返還金</t>
    <rPh sb="1" eb="3">
      <t>セイカツ</t>
    </rPh>
    <rPh sb="3" eb="5">
      <t>ホゴ</t>
    </rPh>
    <rPh sb="5" eb="6">
      <t>ヒ</t>
    </rPh>
    <rPh sb="6" eb="9">
      <t>ヘンカンキン</t>
    </rPh>
    <phoneticPr fontId="3"/>
  </si>
  <si>
    <t>　児童クラブ保護者負担金</t>
    <rPh sb="1" eb="3">
      <t>ジドウ</t>
    </rPh>
    <rPh sb="6" eb="9">
      <t>ホゴシャ</t>
    </rPh>
    <rPh sb="9" eb="12">
      <t>フタンキン</t>
    </rPh>
    <phoneticPr fontId="3"/>
  </si>
  <si>
    <t>　市営住宅駐車場使用料</t>
    <rPh sb="1" eb="3">
      <t>シエイ</t>
    </rPh>
    <rPh sb="3" eb="5">
      <t>ジュウタク</t>
    </rPh>
    <rPh sb="5" eb="7">
      <t>チュウシャ</t>
    </rPh>
    <rPh sb="7" eb="8">
      <t>ジョウ</t>
    </rPh>
    <rPh sb="8" eb="11">
      <t>シヨウリョウ</t>
    </rPh>
    <phoneticPr fontId="3"/>
  </si>
  <si>
    <t>（単位：千円）</t>
    <rPh sb="4" eb="6">
      <t>センエン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</si>
  <si>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</si>
  <si>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水道事業会計補助金</t>
    <rPh sb="0" eb="2">
      <t>スイドウ</t>
    </rPh>
    <rPh sb="2" eb="4">
      <t>ジギョウ</t>
    </rPh>
    <rPh sb="4" eb="6">
      <t>カイケイ</t>
    </rPh>
    <rPh sb="6" eb="9">
      <t>ホジョキン</t>
    </rPh>
    <phoneticPr fontId="3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</si>
  <si>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3"/>
  </si>
  <si>
    <t>コミュニティ施設整備事業補助金</t>
    <rPh sb="6" eb="8">
      <t>シセツ</t>
    </rPh>
    <rPh sb="8" eb="10">
      <t>セイビ</t>
    </rPh>
    <rPh sb="10" eb="12">
      <t>ジギョウ</t>
    </rPh>
    <rPh sb="12" eb="15">
      <t>ホジョキン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</si>
  <si>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</si>
  <si>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埼玉西部消防組合負担金</t>
    <rPh sb="0" eb="2">
      <t>サイタマ</t>
    </rPh>
    <rPh sb="2" eb="4">
      <t>セイブ</t>
    </rPh>
    <rPh sb="4" eb="6">
      <t>ショウボウ</t>
    </rPh>
    <rPh sb="6" eb="8">
      <t>クミアイ</t>
    </rPh>
    <rPh sb="8" eb="11">
      <t>フタンキン</t>
    </rPh>
    <phoneticPr fontId="3"/>
  </si>
  <si>
    <t>企業立地等奨励金</t>
  </si>
  <si>
    <t>住宅用太陽光発電システム等設置補助金</t>
  </si>
  <si>
    <t>西川材使用住宅等建築補助金</t>
  </si>
  <si>
    <t>木造住宅耐震診断・耐震改修補助金</t>
  </si>
  <si>
    <t>合併処理浄化槽設置補助金</t>
  </si>
  <si>
    <t>給水施設整備費等補助金</t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</si>
  <si>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</si>
  <si>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附属明細書（一般会計等）</t>
    <rPh sb="0" eb="2">
      <t>フゾク</t>
    </rPh>
    <rPh sb="2" eb="5">
      <t>メイサイショ</t>
    </rPh>
    <rPh sb="6" eb="8">
      <t>イッパン</t>
    </rPh>
    <rPh sb="8" eb="10">
      <t>カイケイ</t>
    </rPh>
    <rPh sb="10" eb="11">
      <t>トウ</t>
    </rPh>
    <phoneticPr fontId="3"/>
  </si>
  <si>
    <t>下水道事業会計補助金</t>
    <rPh sb="0" eb="3">
      <t>ゲスイドウ</t>
    </rPh>
    <rPh sb="3" eb="5">
      <t>ジギョウ</t>
    </rPh>
    <rPh sb="5" eb="7">
      <t>カイケイ</t>
    </rPh>
    <rPh sb="7" eb="10">
      <t>ホジョキン</t>
    </rPh>
    <phoneticPr fontId="3"/>
  </si>
  <si>
    <r>
      <t xml:space="preserve">
前年度末残高</t>
    </r>
    <r>
      <rPr>
        <sz val="10"/>
        <color auto="1"/>
        <rFont val="ＭＳ Ｐゴシック"/>
      </rPr>
      <t xml:space="preserve">
（A）</t>
    </r>
    <rPh sb="1" eb="4">
      <t>ゼンネンド</t>
    </rPh>
    <rPh sb="4" eb="5">
      <t>マツ</t>
    </rPh>
    <rPh sb="5" eb="7">
      <t>ザンダカ</t>
    </rPh>
    <phoneticPr fontId="3"/>
  </si>
  <si>
    <t>4,569件</t>
    <rPh sb="5" eb="6">
      <t>ケン</t>
    </rPh>
    <phoneticPr fontId="3"/>
  </si>
  <si>
    <t>116件</t>
    <rPh sb="3" eb="4">
      <t>ケン</t>
    </rPh>
    <phoneticPr fontId="3"/>
  </si>
  <si>
    <t>12件</t>
    <rPh sb="2" eb="3">
      <t>ケン</t>
    </rPh>
    <phoneticPr fontId="3"/>
  </si>
  <si>
    <t>14件</t>
    <rPh sb="2" eb="3">
      <t>ケン</t>
    </rPh>
    <phoneticPr fontId="3"/>
  </si>
  <si>
    <t>58件</t>
    <rPh sb="2" eb="3">
      <t>ケン</t>
    </rPh>
    <phoneticPr fontId="3"/>
  </si>
  <si>
    <t>49基</t>
    <rPh sb="2" eb="3">
      <t>キ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</si>
</sst>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.000%"/>
    <numFmt numFmtId="177" formatCode="#,##0_ "/>
    <numFmt numFmtId="178" formatCode="#,##0,;\-#,##0,;&quot;-&quot;"/>
    <numFmt numFmtId="179" formatCode="#,##0;&quot;△ &quot;#,##0"/>
  </numFmts>
  <fonts count="2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  <scheme val="minor"/>
    </font>
    <font>
      <u/>
      <sz val="18"/>
      <color auto="1"/>
      <name val="ＭＳ Ｐゴシック"/>
      <family val="3"/>
      <scheme val="minor"/>
    </font>
    <font>
      <sz val="10"/>
      <color auto="1"/>
      <name val="ＭＳ Ｐゴシック"/>
      <family val="3"/>
    </font>
    <font>
      <sz val="14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7"/>
      <color auto="1"/>
      <name val="ＭＳ ゴシック"/>
      <family val="3"/>
    </font>
    <font>
      <sz val="7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0"/>
      <color auto="1"/>
      <name val="ＭＳ ゴシック"/>
      <family val="3"/>
    </font>
    <font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theme="1"/>
      <name val="ＭＳ Ｐゴシック"/>
      <family val="3"/>
      <scheme val="minor"/>
    </font>
    <font>
      <sz val="5"/>
      <color theme="1"/>
      <name val="ＭＳ Ｐゴシック"/>
      <family val="3"/>
      <scheme val="minor"/>
    </font>
    <font>
      <sz val="5"/>
      <color auto="1"/>
      <name val="ＭＳ Ｐゴシック"/>
      <family val="3"/>
    </font>
    <font>
      <sz val="8"/>
      <color theme="1"/>
      <name val="ＭＳ Ｐゴシック"/>
      <family val="3"/>
      <scheme val="minor"/>
    </font>
    <font>
      <b/>
      <sz val="10"/>
      <color indexed="12"/>
      <name val="ＭＳ 明朝"/>
      <family val="1"/>
    </font>
    <font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1">
      <alignment horizontal="center"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38" fontId="6" fillId="0" borderId="4" xfId="4" applyFont="1" applyFill="1" applyBorder="1" applyAlignment="1">
      <alignment vertical="center" wrapText="1"/>
    </xf>
    <xf numFmtId="38" fontId="6" fillId="0" borderId="4" xfId="4" applyFont="1" applyFill="1" applyBorder="1" applyAlignment="1">
      <alignment vertical="center"/>
    </xf>
    <xf numFmtId="0" fontId="6" fillId="0" borderId="0" xfId="1" applyFont="1" applyBorder="1">
      <alignment vertical="center"/>
    </xf>
    <xf numFmtId="0" fontId="6" fillId="0" borderId="5" xfId="1" applyFont="1" applyBorder="1" applyAlignment="1">
      <alignment horizontal="center" vertical="center" wrapText="1"/>
    </xf>
    <xf numFmtId="38" fontId="6" fillId="0" borderId="5" xfId="4" applyFont="1" applyFill="1" applyBorder="1" applyAlignment="1">
      <alignment vertical="center" wrapText="1"/>
    </xf>
    <xf numFmtId="38" fontId="6" fillId="0" borderId="5" xfId="4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38" fontId="6" fillId="0" borderId="6" xfId="4" applyFont="1" applyFill="1" applyBorder="1" applyAlignment="1">
      <alignment vertical="center" wrapText="1"/>
    </xf>
    <xf numFmtId="38" fontId="6" fillId="0" borderId="3" xfId="4" applyFont="1" applyFill="1" applyBorder="1" applyAlignment="1">
      <alignment vertical="center" wrapText="1"/>
    </xf>
    <xf numFmtId="38" fontId="6" fillId="0" borderId="3" xfId="4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38" fontId="0" fillId="0" borderId="0" xfId="0" applyNumberFormat="1" applyFont="1">
      <alignment vertical="center"/>
    </xf>
    <xf numFmtId="0" fontId="6" fillId="0" borderId="7" xfId="1" applyFont="1" applyBorder="1" applyAlignment="1">
      <alignment vertical="center"/>
    </xf>
    <xf numFmtId="0" fontId="6" fillId="0" borderId="0" xfId="0" applyFont="1" applyFill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>
      <alignment vertical="center"/>
    </xf>
    <xf numFmtId="38" fontId="6" fillId="0" borderId="3" xfId="4" applyFont="1" applyFill="1" applyBorder="1">
      <alignment vertical="center"/>
    </xf>
    <xf numFmtId="9" fontId="6" fillId="0" borderId="3" xfId="5" applyFont="1" applyFill="1" applyBorder="1">
      <alignment vertical="center"/>
    </xf>
    <xf numFmtId="176" fontId="6" fillId="0" borderId="8" xfId="5" applyNumberFormat="1" applyFont="1" applyFill="1" applyBorder="1">
      <alignment vertical="center"/>
    </xf>
    <xf numFmtId="176" fontId="6" fillId="0" borderId="3" xfId="5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1" xfId="4" applyFont="1" applyBorder="1">
      <alignment vertical="center"/>
    </xf>
    <xf numFmtId="38" fontId="2" fillId="0" borderId="3" xfId="0" applyNumberFormat="1" applyFont="1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11" fillId="0" borderId="1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8" fontId="2" fillId="0" borderId="3" xfId="4" applyFont="1" applyBorder="1" applyAlignment="1">
      <alignment horizontal="center" vertical="center" wrapText="1"/>
    </xf>
    <xf numFmtId="38" fontId="2" fillId="0" borderId="3" xfId="4" applyFont="1" applyFill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38" fontId="2" fillId="0" borderId="1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38" fontId="2" fillId="0" borderId="9" xfId="4" applyFont="1" applyFill="1" applyBorder="1">
      <alignment vertical="center"/>
    </xf>
    <xf numFmtId="38" fontId="2" fillId="0" borderId="10" xfId="4" applyFont="1" applyFill="1" applyBorder="1">
      <alignment vertical="center"/>
    </xf>
    <xf numFmtId="38" fontId="2" fillId="0" borderId="13" xfId="4" applyFont="1" applyFill="1" applyBorder="1">
      <alignment vertical="center"/>
    </xf>
    <xf numFmtId="38" fontId="2" fillId="0" borderId="14" xfId="4" applyFont="1" applyFill="1" applyBorder="1">
      <alignment vertical="center"/>
    </xf>
    <xf numFmtId="38" fontId="2" fillId="0" borderId="0" xfId="4" applyFont="1" applyFill="1">
      <alignment vertical="center"/>
    </xf>
    <xf numFmtId="38" fontId="2" fillId="0" borderId="3" xfId="4" applyFont="1" applyFill="1" applyBorder="1" applyAlignment="1">
      <alignment horizontal="left" vertical="center"/>
    </xf>
    <xf numFmtId="38" fontId="2" fillId="0" borderId="13" xfId="4" applyFont="1" applyFill="1" applyBorder="1" applyAlignment="1">
      <alignment horizontal="center" vertical="center"/>
    </xf>
    <xf numFmtId="38" fontId="2" fillId="0" borderId="10" xfId="4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0" borderId="3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38" fontId="16" fillId="0" borderId="3" xfId="4" applyFont="1" applyBorder="1" applyAlignment="1">
      <alignment vertical="center"/>
    </xf>
    <xf numFmtId="38" fontId="16" fillId="0" borderId="5" xfId="4" applyFont="1" applyBorder="1" applyAlignment="1">
      <alignment vertical="center"/>
    </xf>
    <xf numFmtId="0" fontId="15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38" fontId="16" fillId="0" borderId="18" xfId="4" applyFont="1" applyBorder="1">
      <alignment vertical="center"/>
    </xf>
    <xf numFmtId="0" fontId="15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38" fontId="16" fillId="0" borderId="5" xfId="4" applyFont="1" applyBorder="1">
      <alignment vertical="center"/>
    </xf>
    <xf numFmtId="38" fontId="16" fillId="0" borderId="3" xfId="4" applyFont="1" applyBorder="1">
      <alignment vertical="center"/>
    </xf>
    <xf numFmtId="0" fontId="15" fillId="2" borderId="2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/>
    </xf>
    <xf numFmtId="0" fontId="17" fillId="0" borderId="0" xfId="0" applyFont="1">
      <alignment vertical="center"/>
    </xf>
    <xf numFmtId="0" fontId="18" fillId="0" borderId="0" xfId="0" applyFont="1" applyFill="1">
      <alignment vertical="center"/>
    </xf>
    <xf numFmtId="0" fontId="19" fillId="0" borderId="0" xfId="0" applyFont="1">
      <alignment vertical="center"/>
    </xf>
    <xf numFmtId="0" fontId="20" fillId="2" borderId="15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38" fontId="20" fillId="0" borderId="18" xfId="4" applyFont="1" applyBorder="1" applyAlignment="1">
      <alignment vertical="center" wrapText="1"/>
    </xf>
    <xf numFmtId="177" fontId="18" fillId="0" borderId="0" xfId="0" applyNumberFormat="1" applyFont="1" applyFill="1">
      <alignment vertical="center"/>
    </xf>
    <xf numFmtId="0" fontId="17" fillId="0" borderId="4" xfId="0" applyFont="1" applyBorder="1">
      <alignment vertical="center"/>
    </xf>
    <xf numFmtId="0" fontId="17" fillId="0" borderId="0" xfId="0" applyFont="1" applyBorder="1" applyAlignment="1">
      <alignment horizontal="right" vertical="center"/>
    </xf>
    <xf numFmtId="0" fontId="20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38" fontId="20" fillId="0" borderId="24" xfId="4" applyFont="1" applyFill="1" applyBorder="1" applyAlignment="1">
      <alignment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38" fontId="20" fillId="0" borderId="3" xfId="4" applyFont="1" applyFill="1" applyBorder="1" applyAlignment="1">
      <alignment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76" fontId="20" fillId="0" borderId="3" xfId="5" applyNumberFormat="1" applyFont="1" applyFill="1" applyBorder="1" applyAlignment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178" fontId="17" fillId="0" borderId="7" xfId="4" applyNumberFormat="1" applyFont="1" applyBorder="1" applyAlignment="1">
      <alignment vertical="center"/>
    </xf>
    <xf numFmtId="38" fontId="17" fillId="0" borderId="0" xfId="0" applyNumberFormat="1" applyFo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1" fillId="0" borderId="19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1" fillId="0" borderId="21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38" fontId="11" fillId="0" borderId="4" xfId="4" applyFont="1" applyFill="1" applyBorder="1">
      <alignment vertical="center"/>
    </xf>
    <xf numFmtId="38" fontId="11" fillId="0" borderId="21" xfId="4" applyFont="1" applyFill="1" applyBorder="1">
      <alignment vertical="center"/>
    </xf>
    <xf numFmtId="38" fontId="11" fillId="0" borderId="4" xfId="4" applyFont="1" applyFill="1" applyBorder="1" applyAlignment="1">
      <alignment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12" fillId="0" borderId="3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/>
    </xf>
    <xf numFmtId="0" fontId="12" fillId="0" borderId="3" xfId="2" applyFont="1" applyBorder="1" applyAlignment="1">
      <alignment horizontal="centerContinuous" vertical="center" wrapText="1"/>
    </xf>
    <xf numFmtId="0" fontId="12" fillId="0" borderId="4" xfId="2" applyFont="1" applyBorder="1" applyAlignment="1">
      <alignment vertical="center"/>
    </xf>
    <xf numFmtId="0" fontId="12" fillId="2" borderId="14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38" fontId="12" fillId="0" borderId="3" xfId="4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179" fontId="0" fillId="0" borderId="3" xfId="4" applyNumberFormat="1" applyFont="1" applyFill="1" applyBorder="1">
      <alignment vertical="center"/>
    </xf>
    <xf numFmtId="179" fontId="0" fillId="0" borderId="10" xfId="4" applyNumberFormat="1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9" fontId="0" fillId="0" borderId="5" xfId="4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 wrapText="1"/>
    </xf>
    <xf numFmtId="179" fontId="0" fillId="0" borderId="3" xfId="4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3" xfId="1" applyFont="1" applyBorder="1" applyAlignment="1">
      <alignment horizontal="center" vertical="center" wrapText="1"/>
    </xf>
    <xf numFmtId="0" fontId="23" fillId="0" borderId="3" xfId="1" applyFont="1" applyBorder="1">
      <alignment vertical="center"/>
    </xf>
    <xf numFmtId="0" fontId="22" fillId="0" borderId="0" xfId="0" applyFont="1" applyBorder="1" applyAlignment="1">
      <alignment horizontal="right" vertical="center"/>
    </xf>
    <xf numFmtId="38" fontId="23" fillId="0" borderId="3" xfId="4" applyFont="1" applyFill="1" applyBorder="1">
      <alignment vertical="center"/>
    </xf>
  </cellXfs>
  <cellStyles count="6">
    <cellStyle name="標準" xfId="0" builtinId="0"/>
    <cellStyle name="標準 2" xfId="1"/>
    <cellStyle name="標準_附属明細表PL・NW・WS　20060423修正版" xfId="2"/>
    <cellStyle name="標準１" xfId="3"/>
    <cellStyle name="桁区切り" xfId="4" builtinId="6"/>
    <cellStyle name="パーセント" xfId="5" builtinId="5"/>
  </cellStyle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2"/>
  <sheetViews>
    <sheetView tabSelected="1" view="pageBreakPreview" zoomScaleSheetLayoutView="100" workbookViewId="0">
      <selection activeCell="F1" sqref="F1"/>
    </sheetView>
  </sheetViews>
  <sheetFormatPr defaultRowHeight="13.5"/>
  <cols>
    <col min="1" max="1" width="0.875" style="1" customWidth="1"/>
    <col min="2" max="2" width="3.75" style="1" customWidth="1"/>
    <col min="3" max="3" width="16.75" style="1" customWidth="1"/>
    <col min="4" max="17" width="8.5" style="1" customWidth="1"/>
    <col min="18" max="18" width="16.25" style="1" customWidth="1"/>
    <col min="19" max="19" width="0.625" style="1" customWidth="1"/>
    <col min="20" max="20" width="0.375" style="1" customWidth="1"/>
    <col min="21" max="16384" width="9" style="1" customWidth="1"/>
  </cols>
  <sheetData>
    <row r="1" spans="1:19" ht="18.75" customHeight="1">
      <c r="A1" s="2" t="s">
        <v>30</v>
      </c>
      <c r="B1" s="2"/>
      <c r="C1" s="2"/>
      <c r="D1" s="2"/>
      <c r="E1" s="2"/>
    </row>
    <row r="2" spans="1:19" ht="24.75" customHeight="1">
      <c r="A2" s="3" t="s">
        <v>243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9.5" customHeight="1">
      <c r="A3" s="2" t="s">
        <v>23</v>
      </c>
      <c r="B3" s="2"/>
      <c r="C3" s="2"/>
      <c r="D3" s="2"/>
      <c r="E3" s="2"/>
      <c r="F3" s="2"/>
      <c r="G3" s="2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9" ht="17.25" customHeight="1">
      <c r="A4" s="4" t="s">
        <v>194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9" ht="16.5" customHeight="1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ht="1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9" ht="20.25" customHeight="1">
      <c r="B7" s="6" t="s">
        <v>36</v>
      </c>
      <c r="C7" s="17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36" t="s">
        <v>199</v>
      </c>
      <c r="R7" s="23"/>
    </row>
    <row r="8" spans="1:19" ht="37.5" customHeight="1">
      <c r="B8" s="7" t="s">
        <v>33</v>
      </c>
      <c r="C8" s="7"/>
      <c r="D8" s="24" t="s">
        <v>245</v>
      </c>
      <c r="E8" s="28"/>
      <c r="F8" s="24" t="s">
        <v>31</v>
      </c>
      <c r="G8" s="28"/>
      <c r="H8" s="24" t="s">
        <v>38</v>
      </c>
      <c r="I8" s="28"/>
      <c r="J8" s="24" t="s">
        <v>18</v>
      </c>
      <c r="K8" s="28"/>
      <c r="L8" s="24" t="s">
        <v>39</v>
      </c>
      <c r="M8" s="28"/>
      <c r="N8" s="28" t="s">
        <v>41</v>
      </c>
      <c r="O8" s="7"/>
      <c r="P8" s="7" t="s">
        <v>42</v>
      </c>
      <c r="Q8" s="16"/>
      <c r="R8" s="37"/>
    </row>
    <row r="9" spans="1:19" ht="14.1" customHeight="1">
      <c r="B9" s="8" t="s">
        <v>46</v>
      </c>
      <c r="C9" s="8"/>
      <c r="D9" s="25">
        <f>SUM(D10:E18)</f>
        <v>112614506</v>
      </c>
      <c r="E9" s="29"/>
      <c r="F9" s="25">
        <f>SUM(F10:G18)</f>
        <v>632502</v>
      </c>
      <c r="G9" s="29"/>
      <c r="H9" s="25">
        <f>SUM(H10:I18)</f>
        <v>817246</v>
      </c>
      <c r="I9" s="29"/>
      <c r="J9" s="25">
        <f>SUM(J10:K18)</f>
        <v>112429762</v>
      </c>
      <c r="K9" s="29"/>
      <c r="L9" s="25">
        <f>SUM(L10:M18)</f>
        <v>39247523</v>
      </c>
      <c r="M9" s="29"/>
      <c r="N9" s="25">
        <f>SUM(N10:O18)</f>
        <v>1290124</v>
      </c>
      <c r="O9" s="29"/>
      <c r="P9" s="25">
        <f>SUM(P10:Q18)</f>
        <v>73182239</v>
      </c>
      <c r="Q9" s="29"/>
      <c r="R9" s="37"/>
    </row>
    <row r="10" spans="1:19" ht="14.1" customHeight="1">
      <c r="B10" s="8" t="s">
        <v>47</v>
      </c>
      <c r="C10" s="8"/>
      <c r="D10" s="25">
        <v>47588747</v>
      </c>
      <c r="E10" s="29"/>
      <c r="F10" s="25">
        <v>120834</v>
      </c>
      <c r="G10" s="29"/>
      <c r="H10" s="25">
        <v>0</v>
      </c>
      <c r="I10" s="29"/>
      <c r="J10" s="25">
        <f t="shared" ref="J10:J18" si="0">D10+F10-H10</f>
        <v>47709581</v>
      </c>
      <c r="K10" s="29"/>
      <c r="L10" s="25">
        <v>0</v>
      </c>
      <c r="M10" s="29"/>
      <c r="N10" s="29">
        <v>0</v>
      </c>
      <c r="O10" s="34"/>
      <c r="P10" s="35">
        <f t="shared" ref="P10:P18" si="1">J10-L10</f>
        <v>47709581</v>
      </c>
      <c r="Q10" s="35"/>
      <c r="R10" s="37"/>
    </row>
    <row r="11" spans="1:19" ht="14.1" customHeight="1">
      <c r="B11" s="9" t="s">
        <v>49</v>
      </c>
      <c r="C11" s="9"/>
      <c r="D11" s="26">
        <v>29190</v>
      </c>
      <c r="E11" s="30"/>
      <c r="F11" s="26">
        <v>0</v>
      </c>
      <c r="G11" s="30"/>
      <c r="H11" s="26">
        <v>0</v>
      </c>
      <c r="I11" s="30"/>
      <c r="J11" s="25">
        <f t="shared" si="0"/>
        <v>29190</v>
      </c>
      <c r="K11" s="29"/>
      <c r="L11" s="25">
        <v>0</v>
      </c>
      <c r="M11" s="29"/>
      <c r="N11" s="29">
        <v>0</v>
      </c>
      <c r="O11" s="34"/>
      <c r="P11" s="35">
        <f t="shared" si="1"/>
        <v>29190</v>
      </c>
      <c r="Q11" s="35"/>
      <c r="R11" s="37"/>
    </row>
    <row r="12" spans="1:19" ht="14.1" customHeight="1">
      <c r="B12" s="9" t="s">
        <v>51</v>
      </c>
      <c r="C12" s="9"/>
      <c r="D12" s="26">
        <f>61733279</f>
        <v>61733279</v>
      </c>
      <c r="E12" s="30"/>
      <c r="F12" s="26">
        <v>442595</v>
      </c>
      <c r="G12" s="30"/>
      <c r="H12" s="26">
        <v>766799</v>
      </c>
      <c r="I12" s="30"/>
      <c r="J12" s="25">
        <f t="shared" si="0"/>
        <v>61409075</v>
      </c>
      <c r="K12" s="29"/>
      <c r="L12" s="25">
        <v>37051852</v>
      </c>
      <c r="M12" s="29"/>
      <c r="N12" s="29">
        <v>1213618</v>
      </c>
      <c r="O12" s="34"/>
      <c r="P12" s="35">
        <f t="shared" si="1"/>
        <v>24357223</v>
      </c>
      <c r="Q12" s="35"/>
      <c r="R12" s="37"/>
    </row>
    <row r="13" spans="1:19" ht="14.1" customHeight="1">
      <c r="B13" s="8" t="s">
        <v>44</v>
      </c>
      <c r="C13" s="8"/>
      <c r="D13" s="25">
        <v>3218307</v>
      </c>
      <c r="E13" s="29"/>
      <c r="F13" s="25">
        <v>62595</v>
      </c>
      <c r="G13" s="29"/>
      <c r="H13" s="25">
        <v>624</v>
      </c>
      <c r="I13" s="29"/>
      <c r="J13" s="25">
        <f t="shared" si="0"/>
        <v>3280278</v>
      </c>
      <c r="K13" s="29"/>
      <c r="L13" s="25">
        <v>2195671</v>
      </c>
      <c r="M13" s="29"/>
      <c r="N13" s="29">
        <v>76506</v>
      </c>
      <c r="O13" s="34"/>
      <c r="P13" s="35">
        <f t="shared" si="1"/>
        <v>1084607</v>
      </c>
      <c r="Q13" s="35"/>
      <c r="R13" s="37"/>
    </row>
    <row r="14" spans="1:19" ht="14.1" customHeight="1">
      <c r="B14" s="10" t="s">
        <v>52</v>
      </c>
      <c r="C14" s="10"/>
      <c r="D14" s="26">
        <v>0</v>
      </c>
      <c r="E14" s="30"/>
      <c r="F14" s="26">
        <v>0</v>
      </c>
      <c r="G14" s="30"/>
      <c r="H14" s="26">
        <v>0</v>
      </c>
      <c r="I14" s="30"/>
      <c r="J14" s="25">
        <f t="shared" si="0"/>
        <v>0</v>
      </c>
      <c r="K14" s="29"/>
      <c r="L14" s="25">
        <v>0</v>
      </c>
      <c r="M14" s="29"/>
      <c r="N14" s="29">
        <v>0</v>
      </c>
      <c r="O14" s="34"/>
      <c r="P14" s="35">
        <f t="shared" si="1"/>
        <v>0</v>
      </c>
      <c r="Q14" s="35"/>
      <c r="R14" s="37"/>
    </row>
    <row r="15" spans="1:19" ht="14.1" customHeight="1">
      <c r="B15" s="11" t="s">
        <v>53</v>
      </c>
      <c r="C15" s="11"/>
      <c r="D15" s="25">
        <v>0</v>
      </c>
      <c r="E15" s="29"/>
      <c r="F15" s="25">
        <v>0</v>
      </c>
      <c r="G15" s="29"/>
      <c r="H15" s="25">
        <v>0</v>
      </c>
      <c r="I15" s="29"/>
      <c r="J15" s="25">
        <f t="shared" si="0"/>
        <v>0</v>
      </c>
      <c r="K15" s="29"/>
      <c r="L15" s="25">
        <v>0</v>
      </c>
      <c r="M15" s="29"/>
      <c r="N15" s="29">
        <v>0</v>
      </c>
      <c r="O15" s="34"/>
      <c r="P15" s="35">
        <f t="shared" si="1"/>
        <v>0</v>
      </c>
      <c r="Q15" s="35"/>
      <c r="R15" s="37"/>
    </row>
    <row r="16" spans="1:19" ht="14.1" customHeight="1">
      <c r="B16" s="10" t="s">
        <v>40</v>
      </c>
      <c r="C16" s="10"/>
      <c r="D16" s="26">
        <v>0</v>
      </c>
      <c r="E16" s="30"/>
      <c r="F16" s="26">
        <v>0</v>
      </c>
      <c r="G16" s="30"/>
      <c r="H16" s="26">
        <v>0</v>
      </c>
      <c r="I16" s="30"/>
      <c r="J16" s="25">
        <f t="shared" si="0"/>
        <v>0</v>
      </c>
      <c r="K16" s="29"/>
      <c r="L16" s="25">
        <v>0</v>
      </c>
      <c r="M16" s="29"/>
      <c r="N16" s="29">
        <v>0</v>
      </c>
      <c r="O16" s="34"/>
      <c r="P16" s="35">
        <f t="shared" si="1"/>
        <v>0</v>
      </c>
      <c r="Q16" s="35"/>
      <c r="R16" s="37"/>
    </row>
    <row r="17" spans="2:18" ht="14.1" customHeight="1">
      <c r="B17" s="9" t="s">
        <v>55</v>
      </c>
      <c r="C17" s="9"/>
      <c r="D17" s="26">
        <v>0</v>
      </c>
      <c r="E17" s="30"/>
      <c r="F17" s="26">
        <v>1638</v>
      </c>
      <c r="G17" s="30"/>
      <c r="H17" s="26">
        <v>0</v>
      </c>
      <c r="I17" s="30"/>
      <c r="J17" s="25">
        <f t="shared" si="0"/>
        <v>1638</v>
      </c>
      <c r="K17" s="29"/>
      <c r="L17" s="25">
        <v>0</v>
      </c>
      <c r="M17" s="29"/>
      <c r="N17" s="29">
        <v>0</v>
      </c>
      <c r="O17" s="34"/>
      <c r="P17" s="35">
        <f t="shared" si="1"/>
        <v>1638</v>
      </c>
      <c r="Q17" s="35"/>
      <c r="R17" s="37"/>
    </row>
    <row r="18" spans="2:18" ht="14.1" customHeight="1">
      <c r="B18" s="9" t="s">
        <v>61</v>
      </c>
      <c r="C18" s="9"/>
      <c r="D18" s="26">
        <v>44983</v>
      </c>
      <c r="E18" s="30"/>
      <c r="F18" s="26">
        <v>4840</v>
      </c>
      <c r="G18" s="30"/>
      <c r="H18" s="26">
        <v>49823</v>
      </c>
      <c r="I18" s="30"/>
      <c r="J18" s="25">
        <f t="shared" si="0"/>
        <v>0</v>
      </c>
      <c r="K18" s="29"/>
      <c r="L18" s="25">
        <v>0</v>
      </c>
      <c r="M18" s="29"/>
      <c r="N18" s="29">
        <v>0</v>
      </c>
      <c r="O18" s="34"/>
      <c r="P18" s="35">
        <f t="shared" si="1"/>
        <v>0</v>
      </c>
      <c r="Q18" s="35"/>
      <c r="R18" s="37"/>
    </row>
    <row r="19" spans="2:18" ht="14.1" customHeight="1">
      <c r="B19" s="9" t="s">
        <v>14</v>
      </c>
      <c r="C19" s="9"/>
      <c r="D19" s="26">
        <f>SUM(D20:E24)</f>
        <v>85494047</v>
      </c>
      <c r="E19" s="30"/>
      <c r="F19" s="26">
        <f>SUM(F20:G24)</f>
        <v>1914824</v>
      </c>
      <c r="G19" s="30"/>
      <c r="H19" s="26">
        <f>SUM(H20:I24)</f>
        <v>630068</v>
      </c>
      <c r="I19" s="30"/>
      <c r="J19" s="26">
        <f>SUM(J20:K24)</f>
        <v>86778803</v>
      </c>
      <c r="K19" s="30"/>
      <c r="L19" s="26">
        <f>SUM(L20:M24)</f>
        <v>31541528</v>
      </c>
      <c r="M19" s="30"/>
      <c r="N19" s="26">
        <f>SUM(N20:O24)</f>
        <v>733533</v>
      </c>
      <c r="O19" s="30"/>
      <c r="P19" s="26">
        <f>SUM(P20:Q24)</f>
        <v>55237275</v>
      </c>
      <c r="Q19" s="30"/>
      <c r="R19" s="37"/>
    </row>
    <row r="20" spans="2:18" ht="14.1" customHeight="1">
      <c r="B20" s="8" t="s">
        <v>58</v>
      </c>
      <c r="C20" s="8"/>
      <c r="D20" s="25">
        <v>36682157</v>
      </c>
      <c r="E20" s="29"/>
      <c r="F20" s="25">
        <v>81240</v>
      </c>
      <c r="G20" s="29"/>
      <c r="H20" s="25">
        <v>40129</v>
      </c>
      <c r="I20" s="29"/>
      <c r="J20" s="25">
        <f t="shared" ref="J20:J25" si="2">D20+F20-H20</f>
        <v>36723268</v>
      </c>
      <c r="K20" s="29"/>
      <c r="L20" s="25">
        <v>0</v>
      </c>
      <c r="M20" s="29"/>
      <c r="N20" s="29">
        <v>0</v>
      </c>
      <c r="O20" s="34"/>
      <c r="P20" s="35">
        <f t="shared" ref="P20:P25" si="3">J20-L20</f>
        <v>36723268</v>
      </c>
      <c r="Q20" s="35"/>
      <c r="R20" s="37"/>
    </row>
    <row r="21" spans="2:18" ht="14.1" customHeight="1">
      <c r="B21" s="9" t="s">
        <v>51</v>
      </c>
      <c r="C21" s="9"/>
      <c r="D21" s="25">
        <v>984894</v>
      </c>
      <c r="E21" s="29"/>
      <c r="F21" s="25">
        <v>0</v>
      </c>
      <c r="G21" s="29"/>
      <c r="H21" s="25">
        <v>0</v>
      </c>
      <c r="I21" s="29"/>
      <c r="J21" s="25">
        <f t="shared" si="2"/>
        <v>984894</v>
      </c>
      <c r="K21" s="29"/>
      <c r="L21" s="25">
        <v>480719</v>
      </c>
      <c r="M21" s="29"/>
      <c r="N21" s="29">
        <v>34665</v>
      </c>
      <c r="O21" s="34"/>
      <c r="P21" s="35">
        <f t="shared" si="3"/>
        <v>504175</v>
      </c>
      <c r="Q21" s="35"/>
      <c r="R21" s="37"/>
    </row>
    <row r="22" spans="2:18" ht="14.1" customHeight="1">
      <c r="B22" s="8" t="s">
        <v>44</v>
      </c>
      <c r="C22" s="8"/>
      <c r="D22" s="25">
        <v>47234540</v>
      </c>
      <c r="E22" s="29"/>
      <c r="F22" s="25">
        <v>1673531</v>
      </c>
      <c r="G22" s="29"/>
      <c r="H22" s="25">
        <v>0</v>
      </c>
      <c r="I22" s="29"/>
      <c r="J22" s="25">
        <f t="shared" si="2"/>
        <v>48908071</v>
      </c>
      <c r="K22" s="29"/>
      <c r="L22" s="25">
        <v>31060809</v>
      </c>
      <c r="M22" s="29"/>
      <c r="N22" s="29">
        <v>698868</v>
      </c>
      <c r="O22" s="34"/>
      <c r="P22" s="35">
        <f t="shared" si="3"/>
        <v>17847262</v>
      </c>
      <c r="Q22" s="35"/>
      <c r="R22" s="37"/>
    </row>
    <row r="23" spans="2:18" ht="14.1" customHeight="1">
      <c r="B23" s="8" t="s">
        <v>55</v>
      </c>
      <c r="C23" s="8"/>
      <c r="D23" s="25">
        <v>0</v>
      </c>
      <c r="E23" s="29"/>
      <c r="F23" s="25">
        <v>0</v>
      </c>
      <c r="G23" s="29"/>
      <c r="H23" s="25">
        <v>0</v>
      </c>
      <c r="I23" s="29"/>
      <c r="J23" s="25">
        <f t="shared" si="2"/>
        <v>0</v>
      </c>
      <c r="K23" s="29"/>
      <c r="L23" s="25">
        <v>0</v>
      </c>
      <c r="M23" s="29"/>
      <c r="N23" s="29">
        <v>0</v>
      </c>
      <c r="O23" s="34"/>
      <c r="P23" s="35">
        <f t="shared" si="3"/>
        <v>0</v>
      </c>
      <c r="Q23" s="35"/>
      <c r="R23" s="37"/>
    </row>
    <row r="24" spans="2:18" ht="14.1" customHeight="1">
      <c r="B24" s="9" t="s">
        <v>61</v>
      </c>
      <c r="C24" s="9"/>
      <c r="D24" s="25">
        <v>592456</v>
      </c>
      <c r="E24" s="29"/>
      <c r="F24" s="25">
        <v>160053</v>
      </c>
      <c r="G24" s="29"/>
      <c r="H24" s="25">
        <v>589939</v>
      </c>
      <c r="I24" s="29"/>
      <c r="J24" s="25">
        <f t="shared" si="2"/>
        <v>162570</v>
      </c>
      <c r="K24" s="29"/>
      <c r="L24" s="25">
        <v>0</v>
      </c>
      <c r="M24" s="29"/>
      <c r="N24" s="29">
        <v>0</v>
      </c>
      <c r="O24" s="34"/>
      <c r="P24" s="35">
        <f t="shared" si="3"/>
        <v>162570</v>
      </c>
      <c r="Q24" s="35"/>
      <c r="R24" s="37"/>
    </row>
    <row r="25" spans="2:18" ht="14.1" customHeight="1">
      <c r="B25" s="8" t="s">
        <v>62</v>
      </c>
      <c r="C25" s="8"/>
      <c r="D25" s="25">
        <v>1150269</v>
      </c>
      <c r="E25" s="29"/>
      <c r="F25" s="25">
        <v>53697</v>
      </c>
      <c r="G25" s="29"/>
      <c r="H25" s="25">
        <v>37660</v>
      </c>
      <c r="I25" s="29"/>
      <c r="J25" s="25">
        <f t="shared" si="2"/>
        <v>1166306</v>
      </c>
      <c r="K25" s="29"/>
      <c r="L25" s="25">
        <v>927442</v>
      </c>
      <c r="M25" s="29"/>
      <c r="N25" s="29">
        <v>93633</v>
      </c>
      <c r="O25" s="34"/>
      <c r="P25" s="35">
        <f t="shared" si="3"/>
        <v>238864</v>
      </c>
      <c r="Q25" s="35"/>
      <c r="R25" s="37"/>
    </row>
    <row r="26" spans="2:18" ht="14.1" customHeight="1">
      <c r="B26" s="12" t="s">
        <v>25</v>
      </c>
      <c r="C26" s="18"/>
      <c r="D26" s="26">
        <f>SUM(D9,D19,D25)</f>
        <v>199258822</v>
      </c>
      <c r="E26" s="30"/>
      <c r="F26" s="26">
        <f>SUM(F9,F19,F25)</f>
        <v>2601023</v>
      </c>
      <c r="G26" s="30"/>
      <c r="H26" s="26">
        <f>SUM(H9,H19,H25)</f>
        <v>1484974</v>
      </c>
      <c r="I26" s="30"/>
      <c r="J26" s="26">
        <f>SUM(J9,J19,J25)</f>
        <v>200374871</v>
      </c>
      <c r="K26" s="30"/>
      <c r="L26" s="26">
        <f>SUM(L9,L19,L25)</f>
        <v>71716493</v>
      </c>
      <c r="M26" s="30"/>
      <c r="N26" s="26">
        <f>SUM(N9,N19,N25)</f>
        <v>2117290</v>
      </c>
      <c r="O26" s="30"/>
      <c r="P26" s="26">
        <f>SUM(P9,P19,P25)</f>
        <v>128658378</v>
      </c>
      <c r="Q26" s="30"/>
      <c r="R26" s="37"/>
    </row>
    <row r="27" spans="2:18" ht="8.4499999999999993" customHeight="1">
      <c r="B27" s="13"/>
      <c r="C27" s="19"/>
      <c r="D27" s="19"/>
      <c r="E27" s="19"/>
      <c r="F27" s="19"/>
      <c r="G27" s="19"/>
      <c r="H27" s="19"/>
      <c r="I27" s="19"/>
      <c r="J27" s="19"/>
      <c r="K27" s="19"/>
      <c r="L27" s="32"/>
      <c r="M27" s="32"/>
      <c r="N27" s="32"/>
      <c r="O27" s="32"/>
      <c r="P27" s="19"/>
      <c r="Q27" s="19"/>
      <c r="R27" s="19"/>
    </row>
    <row r="28" spans="2:18" ht="6.75" customHeight="1">
      <c r="C28" s="20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2:18" ht="20.25" customHeight="1">
      <c r="B29" s="6" t="s">
        <v>196</v>
      </c>
      <c r="C29" s="1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R29" s="36" t="s">
        <v>199</v>
      </c>
    </row>
    <row r="30" spans="2:18" ht="12.95" customHeight="1">
      <c r="B30" s="7" t="s">
        <v>33</v>
      </c>
      <c r="C30" s="7"/>
      <c r="D30" s="7" t="s">
        <v>3</v>
      </c>
      <c r="E30" s="7"/>
      <c r="F30" s="7" t="s">
        <v>63</v>
      </c>
      <c r="G30" s="7"/>
      <c r="H30" s="7" t="s">
        <v>48</v>
      </c>
      <c r="I30" s="7"/>
      <c r="J30" s="7" t="s">
        <v>64</v>
      </c>
      <c r="K30" s="7"/>
      <c r="L30" s="7" t="s">
        <v>29</v>
      </c>
      <c r="M30" s="7"/>
      <c r="N30" s="7" t="s">
        <v>20</v>
      </c>
      <c r="O30" s="7"/>
      <c r="P30" s="7" t="s">
        <v>68</v>
      </c>
      <c r="Q30" s="7"/>
      <c r="R30" s="7" t="s">
        <v>25</v>
      </c>
    </row>
    <row r="31" spans="2:18" ht="12.95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2:18" ht="14.1" customHeight="1">
      <c r="B32" s="14" t="s">
        <v>46</v>
      </c>
      <c r="C32" s="21"/>
      <c r="D32" s="25">
        <f>SUM(D33:E41)</f>
        <v>5570143</v>
      </c>
      <c r="E32" s="29"/>
      <c r="F32" s="25">
        <f>SUM(F33:G41)</f>
        <v>32770772</v>
      </c>
      <c r="G32" s="29"/>
      <c r="H32" s="25">
        <f>SUM(H33:I41)</f>
        <v>10055646</v>
      </c>
      <c r="I32" s="29"/>
      <c r="J32" s="25">
        <f>SUM(J33:K41)</f>
        <v>10570896</v>
      </c>
      <c r="K32" s="29"/>
      <c r="L32" s="25">
        <f>SUM(L33:M41)</f>
        <v>2148250</v>
      </c>
      <c r="M32" s="29"/>
      <c r="N32" s="25">
        <f>SUM(N33:O41)</f>
        <v>383764</v>
      </c>
      <c r="O32" s="29"/>
      <c r="P32" s="25">
        <f>SUM(P33:Q41)</f>
        <v>11682768</v>
      </c>
      <c r="Q32" s="29"/>
      <c r="R32" s="35">
        <f t="shared" ref="R32:R49" si="4">SUM(D32:Q32)</f>
        <v>73182239</v>
      </c>
    </row>
    <row r="33" spans="2:19" ht="14.1" customHeight="1">
      <c r="B33" s="9" t="s">
        <v>58</v>
      </c>
      <c r="C33" s="9"/>
      <c r="D33" s="26">
        <v>3922540</v>
      </c>
      <c r="E33" s="30"/>
      <c r="F33" s="26">
        <v>20879886</v>
      </c>
      <c r="G33" s="30"/>
      <c r="H33" s="26">
        <v>7773642</v>
      </c>
      <c r="I33" s="30"/>
      <c r="J33" s="26">
        <v>3362315</v>
      </c>
      <c r="K33" s="30"/>
      <c r="L33" s="26">
        <v>1347149</v>
      </c>
      <c r="M33" s="30"/>
      <c r="N33" s="26">
        <v>32737</v>
      </c>
      <c r="O33" s="30"/>
      <c r="P33" s="26">
        <v>10391312</v>
      </c>
      <c r="Q33" s="30"/>
      <c r="R33" s="35">
        <f t="shared" si="4"/>
        <v>47709581</v>
      </c>
    </row>
    <row r="34" spans="2:19" ht="14.1" customHeight="1">
      <c r="B34" s="9" t="s">
        <v>49</v>
      </c>
      <c r="C34" s="9"/>
      <c r="D34" s="26">
        <v>0</v>
      </c>
      <c r="E34" s="30"/>
      <c r="F34" s="26">
        <v>0</v>
      </c>
      <c r="G34" s="30"/>
      <c r="H34" s="26">
        <v>0</v>
      </c>
      <c r="I34" s="30"/>
      <c r="J34" s="26">
        <v>0</v>
      </c>
      <c r="K34" s="30"/>
      <c r="L34" s="26">
        <v>29190</v>
      </c>
      <c r="M34" s="30"/>
      <c r="N34" s="26">
        <v>0</v>
      </c>
      <c r="O34" s="30"/>
      <c r="P34" s="26">
        <v>0</v>
      </c>
      <c r="Q34" s="30"/>
      <c r="R34" s="35">
        <f t="shared" si="4"/>
        <v>29190</v>
      </c>
    </row>
    <row r="35" spans="2:19" ht="14.1" customHeight="1">
      <c r="B35" s="8" t="s">
        <v>51</v>
      </c>
      <c r="C35" s="8"/>
      <c r="D35" s="26">
        <v>1646633</v>
      </c>
      <c r="E35" s="30"/>
      <c r="F35" s="26">
        <v>10910051</v>
      </c>
      <c r="G35" s="30"/>
      <c r="H35" s="26">
        <v>2281176</v>
      </c>
      <c r="I35" s="30"/>
      <c r="J35" s="26">
        <v>7179027</v>
      </c>
      <c r="K35" s="30"/>
      <c r="L35" s="26">
        <v>700031</v>
      </c>
      <c r="M35" s="30"/>
      <c r="N35" s="26">
        <v>350249</v>
      </c>
      <c r="O35" s="30"/>
      <c r="P35" s="26">
        <v>1290056</v>
      </c>
      <c r="Q35" s="30"/>
      <c r="R35" s="35">
        <f t="shared" si="4"/>
        <v>24357223</v>
      </c>
    </row>
    <row r="36" spans="2:19" ht="14.1" customHeight="1">
      <c r="B36" s="9" t="s">
        <v>44</v>
      </c>
      <c r="C36" s="9"/>
      <c r="D36" s="26">
        <v>970</v>
      </c>
      <c r="E36" s="30"/>
      <c r="F36" s="26">
        <v>979197</v>
      </c>
      <c r="G36" s="30"/>
      <c r="H36" s="26">
        <v>828</v>
      </c>
      <c r="I36" s="30"/>
      <c r="J36" s="26">
        <v>29554</v>
      </c>
      <c r="K36" s="30"/>
      <c r="L36" s="26">
        <v>71880</v>
      </c>
      <c r="M36" s="30"/>
      <c r="N36" s="26">
        <v>778</v>
      </c>
      <c r="O36" s="30"/>
      <c r="P36" s="26">
        <v>1400</v>
      </c>
      <c r="Q36" s="30"/>
      <c r="R36" s="35">
        <f t="shared" si="4"/>
        <v>1084607</v>
      </c>
    </row>
    <row r="37" spans="2:19" ht="14.1" customHeight="1">
      <c r="B37" s="10" t="s">
        <v>52</v>
      </c>
      <c r="C37" s="10"/>
      <c r="D37" s="26">
        <v>0</v>
      </c>
      <c r="E37" s="30"/>
      <c r="F37" s="26">
        <v>0</v>
      </c>
      <c r="G37" s="30"/>
      <c r="H37" s="26">
        <v>0</v>
      </c>
      <c r="I37" s="30"/>
      <c r="J37" s="26">
        <v>0</v>
      </c>
      <c r="K37" s="30"/>
      <c r="L37" s="25">
        <v>0</v>
      </c>
      <c r="M37" s="33"/>
      <c r="N37" s="34">
        <v>0</v>
      </c>
      <c r="O37" s="34"/>
      <c r="P37" s="35">
        <v>0</v>
      </c>
      <c r="Q37" s="35"/>
      <c r="R37" s="35">
        <f t="shared" si="4"/>
        <v>0</v>
      </c>
    </row>
    <row r="38" spans="2:19" ht="14.1" customHeight="1">
      <c r="B38" s="11" t="s">
        <v>53</v>
      </c>
      <c r="C38" s="11"/>
      <c r="D38" s="25">
        <v>0</v>
      </c>
      <c r="E38" s="29"/>
      <c r="F38" s="25">
        <v>0</v>
      </c>
      <c r="G38" s="29"/>
      <c r="H38" s="25">
        <v>0</v>
      </c>
      <c r="I38" s="29"/>
      <c r="J38" s="25">
        <v>0</v>
      </c>
      <c r="K38" s="29"/>
      <c r="L38" s="25">
        <v>0</v>
      </c>
      <c r="M38" s="33"/>
      <c r="N38" s="34">
        <v>0</v>
      </c>
      <c r="O38" s="34"/>
      <c r="P38" s="35">
        <v>0</v>
      </c>
      <c r="Q38" s="35"/>
      <c r="R38" s="35">
        <f t="shared" si="4"/>
        <v>0</v>
      </c>
    </row>
    <row r="39" spans="2:19" ht="14.1" customHeight="1">
      <c r="B39" s="10" t="s">
        <v>40</v>
      </c>
      <c r="C39" s="10"/>
      <c r="D39" s="26">
        <v>0</v>
      </c>
      <c r="E39" s="30"/>
      <c r="F39" s="26">
        <v>0</v>
      </c>
      <c r="G39" s="30"/>
      <c r="H39" s="26">
        <v>0</v>
      </c>
      <c r="I39" s="30"/>
      <c r="J39" s="26">
        <v>0</v>
      </c>
      <c r="K39" s="30"/>
      <c r="L39" s="25">
        <v>0</v>
      </c>
      <c r="M39" s="33"/>
      <c r="N39" s="34">
        <v>0</v>
      </c>
      <c r="O39" s="34"/>
      <c r="P39" s="35">
        <v>0</v>
      </c>
      <c r="Q39" s="35"/>
      <c r="R39" s="35">
        <f t="shared" si="4"/>
        <v>0</v>
      </c>
    </row>
    <row r="40" spans="2:19" ht="14.1" customHeight="1">
      <c r="B40" s="9" t="s">
        <v>55</v>
      </c>
      <c r="C40" s="9"/>
      <c r="D40" s="26">
        <v>0</v>
      </c>
      <c r="E40" s="30"/>
      <c r="F40" s="26">
        <v>1638</v>
      </c>
      <c r="G40" s="30"/>
      <c r="H40" s="26">
        <v>0</v>
      </c>
      <c r="I40" s="30"/>
      <c r="J40" s="26">
        <v>0</v>
      </c>
      <c r="K40" s="30"/>
      <c r="L40" s="26">
        <v>0</v>
      </c>
      <c r="M40" s="30"/>
      <c r="N40" s="26">
        <v>0</v>
      </c>
      <c r="O40" s="30"/>
      <c r="P40" s="26">
        <v>0</v>
      </c>
      <c r="Q40" s="30"/>
      <c r="R40" s="35">
        <f t="shared" si="4"/>
        <v>1638</v>
      </c>
    </row>
    <row r="41" spans="2:19" ht="14.1" customHeight="1">
      <c r="B41" s="9" t="s">
        <v>61</v>
      </c>
      <c r="C41" s="9"/>
      <c r="D41" s="26">
        <v>0</v>
      </c>
      <c r="E41" s="30"/>
      <c r="F41" s="26">
        <v>0</v>
      </c>
      <c r="G41" s="30"/>
      <c r="H41" s="26">
        <v>0</v>
      </c>
      <c r="I41" s="30"/>
      <c r="J41" s="26">
        <v>0</v>
      </c>
      <c r="K41" s="30"/>
      <c r="L41" s="26">
        <v>0</v>
      </c>
      <c r="M41" s="30"/>
      <c r="N41" s="26">
        <v>0</v>
      </c>
      <c r="O41" s="30"/>
      <c r="P41" s="26">
        <v>0</v>
      </c>
      <c r="Q41" s="30"/>
      <c r="R41" s="35">
        <f t="shared" si="4"/>
        <v>0</v>
      </c>
    </row>
    <row r="42" spans="2:19" ht="14.1" customHeight="1">
      <c r="B42" s="15" t="s">
        <v>14</v>
      </c>
      <c r="C42" s="22"/>
      <c r="D42" s="26">
        <f>SUM(D43:E47)</f>
        <v>54844838</v>
      </c>
      <c r="E42" s="30"/>
      <c r="F42" s="26">
        <f>SUM(F43:G47)</f>
        <v>174240</v>
      </c>
      <c r="G42" s="30"/>
      <c r="H42" s="26">
        <f>SUM(H43:I47)</f>
        <v>0</v>
      </c>
      <c r="I42" s="30"/>
      <c r="J42" s="26">
        <f>SUM(J43:K47)</f>
        <v>28456</v>
      </c>
      <c r="K42" s="30"/>
      <c r="L42" s="26">
        <f>SUM(L43:M47)</f>
        <v>132623</v>
      </c>
      <c r="M42" s="30"/>
      <c r="N42" s="26">
        <f>SUM(N43:O47)</f>
        <v>0</v>
      </c>
      <c r="O42" s="30"/>
      <c r="P42" s="26">
        <f>SUM(P43:Q47)</f>
        <v>57118</v>
      </c>
      <c r="Q42" s="30"/>
      <c r="R42" s="35">
        <f t="shared" si="4"/>
        <v>55237275</v>
      </c>
      <c r="S42" s="39"/>
    </row>
    <row r="43" spans="2:19" ht="14.1" customHeight="1">
      <c r="B43" s="9" t="s">
        <v>58</v>
      </c>
      <c r="C43" s="9"/>
      <c r="D43" s="26">
        <v>36665651</v>
      </c>
      <c r="E43" s="30"/>
      <c r="F43" s="26">
        <v>0</v>
      </c>
      <c r="G43" s="30"/>
      <c r="H43" s="26">
        <v>0</v>
      </c>
      <c r="I43" s="30"/>
      <c r="J43" s="26">
        <v>0</v>
      </c>
      <c r="K43" s="30"/>
      <c r="L43" s="26">
        <v>942</v>
      </c>
      <c r="M43" s="30"/>
      <c r="N43" s="26">
        <v>0</v>
      </c>
      <c r="O43" s="30"/>
      <c r="P43" s="26">
        <v>56675</v>
      </c>
      <c r="Q43" s="30"/>
      <c r="R43" s="35">
        <f t="shared" si="4"/>
        <v>36723268</v>
      </c>
    </row>
    <row r="44" spans="2:19" ht="14.1" customHeight="1">
      <c r="B44" s="9" t="s">
        <v>51</v>
      </c>
      <c r="C44" s="9"/>
      <c r="D44" s="26">
        <v>329935</v>
      </c>
      <c r="E44" s="30"/>
      <c r="F44" s="26">
        <v>174240</v>
      </c>
      <c r="G44" s="30"/>
      <c r="H44" s="26">
        <v>0</v>
      </c>
      <c r="I44" s="30"/>
      <c r="J44" s="26">
        <v>0</v>
      </c>
      <c r="K44" s="30"/>
      <c r="L44" s="26">
        <v>0</v>
      </c>
      <c r="M44" s="30"/>
      <c r="N44" s="26">
        <v>0</v>
      </c>
      <c r="O44" s="30"/>
      <c r="P44" s="26">
        <v>0</v>
      </c>
      <c r="Q44" s="30"/>
      <c r="R44" s="35">
        <f t="shared" si="4"/>
        <v>504175</v>
      </c>
    </row>
    <row r="45" spans="2:19" ht="14.1" customHeight="1">
      <c r="B45" s="8" t="s">
        <v>44</v>
      </c>
      <c r="C45" s="8"/>
      <c r="D45" s="26">
        <v>17686682</v>
      </c>
      <c r="E45" s="30"/>
      <c r="F45" s="26">
        <v>0</v>
      </c>
      <c r="G45" s="30"/>
      <c r="H45" s="26">
        <v>0</v>
      </c>
      <c r="I45" s="30"/>
      <c r="J45" s="26">
        <v>28456</v>
      </c>
      <c r="K45" s="30"/>
      <c r="L45" s="26">
        <v>131681</v>
      </c>
      <c r="M45" s="30"/>
      <c r="N45" s="26">
        <v>0</v>
      </c>
      <c r="O45" s="30"/>
      <c r="P45" s="26">
        <v>443</v>
      </c>
      <c r="Q45" s="30"/>
      <c r="R45" s="35">
        <f t="shared" si="4"/>
        <v>17847262</v>
      </c>
    </row>
    <row r="46" spans="2:19" ht="14.1" customHeight="1">
      <c r="B46" s="9" t="s">
        <v>55</v>
      </c>
      <c r="C46" s="9"/>
      <c r="D46" s="26">
        <v>0</v>
      </c>
      <c r="E46" s="30"/>
      <c r="F46" s="26">
        <v>0</v>
      </c>
      <c r="G46" s="30"/>
      <c r="H46" s="26">
        <v>0</v>
      </c>
      <c r="I46" s="30"/>
      <c r="J46" s="26">
        <v>0</v>
      </c>
      <c r="K46" s="30"/>
      <c r="L46" s="26">
        <v>0</v>
      </c>
      <c r="M46" s="30"/>
      <c r="N46" s="26">
        <v>0</v>
      </c>
      <c r="O46" s="30"/>
      <c r="P46" s="26">
        <v>0</v>
      </c>
      <c r="Q46" s="30"/>
      <c r="R46" s="35">
        <f t="shared" si="4"/>
        <v>0</v>
      </c>
    </row>
    <row r="47" spans="2:19" ht="14.1" customHeight="1">
      <c r="B47" s="8" t="s">
        <v>61</v>
      </c>
      <c r="C47" s="8"/>
      <c r="D47" s="26">
        <v>162570</v>
      </c>
      <c r="E47" s="30"/>
      <c r="F47" s="26">
        <v>0</v>
      </c>
      <c r="G47" s="30"/>
      <c r="H47" s="26">
        <v>0</v>
      </c>
      <c r="I47" s="30"/>
      <c r="J47" s="26">
        <v>0</v>
      </c>
      <c r="K47" s="30"/>
      <c r="L47" s="26">
        <v>0</v>
      </c>
      <c r="M47" s="30"/>
      <c r="N47" s="26">
        <v>0</v>
      </c>
      <c r="O47" s="30"/>
      <c r="P47" s="26">
        <v>0</v>
      </c>
      <c r="Q47" s="30"/>
      <c r="R47" s="35">
        <f t="shared" si="4"/>
        <v>162570</v>
      </c>
    </row>
    <row r="48" spans="2:19" ht="14.1" customHeight="1">
      <c r="B48" s="15" t="s">
        <v>62</v>
      </c>
      <c r="C48" s="22"/>
      <c r="D48" s="26">
        <v>0</v>
      </c>
      <c r="E48" s="30"/>
      <c r="F48" s="26">
        <v>20494</v>
      </c>
      <c r="G48" s="30"/>
      <c r="H48" s="26">
        <v>6132</v>
      </c>
      <c r="I48" s="30"/>
      <c r="J48" s="26">
        <v>50185</v>
      </c>
      <c r="K48" s="30"/>
      <c r="L48" s="26">
        <v>6807</v>
      </c>
      <c r="M48" s="30"/>
      <c r="N48" s="26">
        <v>104818</v>
      </c>
      <c r="O48" s="30"/>
      <c r="P48" s="26">
        <v>50428</v>
      </c>
      <c r="Q48" s="30"/>
      <c r="R48" s="35">
        <f t="shared" si="4"/>
        <v>238864</v>
      </c>
    </row>
    <row r="49" spans="2:18" ht="13.5" customHeight="1">
      <c r="B49" s="16" t="s">
        <v>25</v>
      </c>
      <c r="C49" s="16"/>
      <c r="D49" s="26">
        <f>SUM(D32,D42,D48)</f>
        <v>60414981</v>
      </c>
      <c r="E49" s="30"/>
      <c r="F49" s="26">
        <f>SUM(F32,F42,F48)</f>
        <v>32965506</v>
      </c>
      <c r="G49" s="30"/>
      <c r="H49" s="26">
        <f>SUM(H32,H42,H48)</f>
        <v>10061778</v>
      </c>
      <c r="I49" s="30"/>
      <c r="J49" s="26">
        <f>SUM(J32,J42,J48)</f>
        <v>10649537</v>
      </c>
      <c r="K49" s="30"/>
      <c r="L49" s="26">
        <f>SUM(L32,L42,L48)</f>
        <v>2287680</v>
      </c>
      <c r="M49" s="30"/>
      <c r="N49" s="26">
        <f>SUM(N32,N42,N48)</f>
        <v>488582</v>
      </c>
      <c r="O49" s="30"/>
      <c r="P49" s="26">
        <f>SUM(P32,P42,P48)</f>
        <v>11790314</v>
      </c>
      <c r="Q49" s="30"/>
      <c r="R49" s="35">
        <f t="shared" si="4"/>
        <v>128658378</v>
      </c>
    </row>
    <row r="50" spans="2:18" ht="3" customHeight="1"/>
    <row r="51" spans="2:18" ht="5.0999999999999996" customHeight="1"/>
    <row r="52" spans="2:18">
      <c r="R52" s="38"/>
    </row>
  </sheetData>
  <mergeCells count="311">
    <mergeCell ref="A1:E1"/>
    <mergeCell ref="A2:S2"/>
    <mergeCell ref="A3:G3"/>
    <mergeCell ref="A4:R4"/>
    <mergeCell ref="A5:R5"/>
    <mergeCell ref="B6:R6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30:C31"/>
    <mergeCell ref="D30:E31"/>
    <mergeCell ref="F30:G31"/>
    <mergeCell ref="H30:I31"/>
    <mergeCell ref="J30:K31"/>
    <mergeCell ref="L30:M31"/>
    <mergeCell ref="N30:O31"/>
    <mergeCell ref="P30:Q31"/>
    <mergeCell ref="R30:R31"/>
  </mergeCells>
  <phoneticPr fontId="3"/>
  <printOptions horizontalCentered="1"/>
  <pageMargins left="0" right="0" top="0" bottom="0" header="0.31496062992125984" footer="0.31496062992125984"/>
  <pageSetup paperSize="9" scale="85" fitToWidth="1" fitToHeight="1" orientation="landscape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F19"/>
  <sheetViews>
    <sheetView view="pageBreakPreview" zoomScale="130" zoomScaleSheetLayoutView="130" workbookViewId="0">
      <selection activeCell="I13" sqref="I13"/>
    </sheetView>
  </sheetViews>
  <sheetFormatPr defaultRowHeight="13.5"/>
  <cols>
    <col min="1" max="1" width="0.5" customWidth="1"/>
    <col min="2" max="3" width="12.625" customWidth="1"/>
    <col min="4" max="4" width="8.375" customWidth="1"/>
    <col min="5" max="5" width="16.75" customWidth="1"/>
    <col min="6" max="6" width="11.125" customWidth="1"/>
    <col min="7" max="7" width="0.75" customWidth="1"/>
    <col min="8" max="8" width="11.375" customWidth="1"/>
  </cols>
  <sheetData>
    <row r="1" spans="2:6" ht="27.75" customHeight="1"/>
    <row r="2" spans="2:6" ht="15" customHeight="1">
      <c r="B2" s="183" t="s">
        <v>59</v>
      </c>
      <c r="C2" s="183"/>
      <c r="D2" s="183"/>
      <c r="E2" s="183"/>
      <c r="F2" s="183"/>
    </row>
    <row r="3" spans="2:6" ht="14.25" customHeight="1">
      <c r="B3" s="184" t="s">
        <v>177</v>
      </c>
      <c r="F3" s="199" t="s">
        <v>199</v>
      </c>
    </row>
    <row r="4" spans="2:6">
      <c r="B4" s="185" t="s">
        <v>178</v>
      </c>
      <c r="C4" s="185" t="s">
        <v>33</v>
      </c>
      <c r="D4" s="192" t="s">
        <v>179</v>
      </c>
      <c r="E4" s="192"/>
      <c r="F4" s="75" t="s">
        <v>0</v>
      </c>
    </row>
    <row r="5" spans="2:6">
      <c r="B5" s="186" t="s">
        <v>195</v>
      </c>
      <c r="C5" s="186" t="s">
        <v>27</v>
      </c>
      <c r="D5" s="193" t="s">
        <v>100</v>
      </c>
      <c r="E5" s="197"/>
      <c r="F5" s="200">
        <v>12208073</v>
      </c>
    </row>
    <row r="6" spans="2:6">
      <c r="B6" s="187"/>
      <c r="C6" s="187"/>
      <c r="D6" s="193" t="s">
        <v>180</v>
      </c>
      <c r="E6" s="197"/>
      <c r="F6" s="200">
        <v>3551278</v>
      </c>
    </row>
    <row r="7" spans="2:6">
      <c r="B7" s="187"/>
      <c r="C7" s="187"/>
      <c r="D7" s="193" t="s">
        <v>181</v>
      </c>
      <c r="E7" s="197"/>
      <c r="F7" s="200">
        <v>254978</v>
      </c>
    </row>
    <row r="8" spans="2:6">
      <c r="B8" s="187"/>
      <c r="C8" s="187"/>
      <c r="D8" s="193" t="s">
        <v>242</v>
      </c>
      <c r="E8" s="197"/>
      <c r="F8" s="200">
        <v>1632649</v>
      </c>
    </row>
    <row r="9" spans="2:6">
      <c r="B9" s="187"/>
      <c r="C9" s="187"/>
      <c r="D9" s="193" t="s">
        <v>175</v>
      </c>
      <c r="E9" s="197"/>
      <c r="F9" s="200">
        <v>136525</v>
      </c>
    </row>
    <row r="10" spans="2:6">
      <c r="B10" s="187"/>
      <c r="C10" s="187"/>
      <c r="D10" s="193" t="s">
        <v>166</v>
      </c>
      <c r="E10" s="197"/>
      <c r="F10" s="200">
        <f>F11-F5-F6-F7-F8-F9</f>
        <v>1539487</v>
      </c>
    </row>
    <row r="11" spans="2:6">
      <c r="B11" s="187"/>
      <c r="C11" s="188"/>
      <c r="D11" s="191" t="s">
        <v>106</v>
      </c>
      <c r="E11" s="198"/>
      <c r="F11" s="200">
        <v>19322990</v>
      </c>
    </row>
    <row r="12" spans="2:6" ht="13.5" customHeight="1">
      <c r="B12" s="187"/>
      <c r="C12" s="189" t="s">
        <v>28</v>
      </c>
      <c r="D12" s="62" t="s">
        <v>10</v>
      </c>
      <c r="E12" s="197" t="s">
        <v>54</v>
      </c>
      <c r="F12" s="200">
        <v>1194774</v>
      </c>
    </row>
    <row r="13" spans="2:6">
      <c r="B13" s="187"/>
      <c r="C13" s="190"/>
      <c r="D13" s="194"/>
      <c r="E13" s="197" t="s">
        <v>182</v>
      </c>
      <c r="F13" s="200">
        <v>22675</v>
      </c>
    </row>
    <row r="14" spans="2:6">
      <c r="B14" s="187"/>
      <c r="C14" s="187"/>
      <c r="D14" s="195"/>
      <c r="E14" s="198" t="s">
        <v>176</v>
      </c>
      <c r="F14" s="200">
        <f>SUM(F12:F13)</f>
        <v>1217449</v>
      </c>
    </row>
    <row r="15" spans="2:6" ht="13.5" customHeight="1">
      <c r="B15" s="187"/>
      <c r="C15" s="187"/>
      <c r="D15" s="62" t="s">
        <v>183</v>
      </c>
      <c r="E15" s="197" t="s">
        <v>54</v>
      </c>
      <c r="F15" s="200">
        <v>13048954</v>
      </c>
    </row>
    <row r="16" spans="2:6">
      <c r="B16" s="187"/>
      <c r="C16" s="187"/>
      <c r="D16" s="194"/>
      <c r="E16" s="197" t="s">
        <v>182</v>
      </c>
      <c r="F16" s="200">
        <v>1795560</v>
      </c>
    </row>
    <row r="17" spans="2:6">
      <c r="B17" s="187"/>
      <c r="C17" s="187"/>
      <c r="D17" s="195"/>
      <c r="E17" s="198" t="s">
        <v>176</v>
      </c>
      <c r="F17" s="200">
        <f>SUM(F15:F16)</f>
        <v>14844514</v>
      </c>
    </row>
    <row r="18" spans="2:6">
      <c r="B18" s="187"/>
      <c r="C18" s="188"/>
      <c r="D18" s="191" t="s">
        <v>106</v>
      </c>
      <c r="E18" s="198"/>
      <c r="F18" s="200">
        <f>SUM(F14,F17)</f>
        <v>16061963</v>
      </c>
    </row>
    <row r="19" spans="2:6">
      <c r="B19" s="188"/>
      <c r="C19" s="191" t="s">
        <v>25</v>
      </c>
      <c r="D19" s="196"/>
      <c r="E19" s="198"/>
      <c r="F19" s="200">
        <f>F11+F18</f>
        <v>35384953</v>
      </c>
    </row>
    <row r="20" spans="2:6" ht="1.9" customHeight="1"/>
  </sheetData>
  <mergeCells count="9">
    <mergeCell ref="B2:F2"/>
    <mergeCell ref="D11:E11"/>
    <mergeCell ref="D18:E18"/>
    <mergeCell ref="C19:E19"/>
    <mergeCell ref="D12:D14"/>
    <mergeCell ref="D15:D17"/>
    <mergeCell ref="B5:B19"/>
    <mergeCell ref="C5:C11"/>
    <mergeCell ref="C12:C18"/>
  </mergeCells>
  <phoneticPr fontId="3"/>
  <printOptions horizontalCentered="1"/>
  <pageMargins left="0.19685039370078741" right="0.19685039370078741" top="0.19685039370078741" bottom="0.19685039370078741" header="0.31496062992125984" footer="0.31496062992125984"/>
  <pageSetup paperSize="9" scale="180" fitToWidth="1" fitToHeight="1" orientation="landscape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0"/>
  <sheetViews>
    <sheetView view="pageBreakPreview" zoomScaleSheetLayoutView="100" workbookViewId="0">
      <selection activeCell="F10" sqref="F10"/>
    </sheetView>
  </sheetViews>
  <sheetFormatPr defaultRowHeight="13.5"/>
  <cols>
    <col min="1" max="1" width="8.125" style="1" customWidth="1"/>
    <col min="2" max="2" width="5" style="1" customWidth="1"/>
    <col min="3" max="3" width="23.625" style="1" customWidth="1"/>
    <col min="4" max="8" width="15.625" style="1" customWidth="1"/>
    <col min="9" max="9" width="1.25" style="1" customWidth="1"/>
    <col min="10" max="16384" width="9" style="1" customWidth="1"/>
  </cols>
  <sheetData>
    <row r="1" spans="1:9" s="1" customFormat="1" ht="41.25" customHeight="1"/>
    <row r="2" spans="1:9" s="1" customFormat="1" ht="18" customHeight="1">
      <c r="C2" s="202" t="s">
        <v>184</v>
      </c>
      <c r="D2" s="206"/>
      <c r="E2" s="206"/>
      <c r="F2" s="73" t="s">
        <v>199</v>
      </c>
      <c r="G2" s="73"/>
      <c r="H2" s="73"/>
    </row>
    <row r="3" spans="1:9" s="1" customFormat="1" ht="24.95" customHeight="1">
      <c r="C3" s="203" t="s">
        <v>33</v>
      </c>
      <c r="D3" s="203" t="s">
        <v>0</v>
      </c>
      <c r="E3" s="209" t="s">
        <v>185</v>
      </c>
      <c r="F3" s="203"/>
      <c r="G3" s="203"/>
      <c r="H3" s="203"/>
    </row>
    <row r="4" spans="1:9" s="201" customFormat="1" ht="27.95" customHeight="1">
      <c r="A4" s="201"/>
      <c r="B4" s="201"/>
      <c r="C4" s="203"/>
      <c r="D4" s="203"/>
      <c r="E4" s="210" t="s">
        <v>28</v>
      </c>
      <c r="F4" s="212" t="s">
        <v>145</v>
      </c>
      <c r="G4" s="212" t="s">
        <v>187</v>
      </c>
      <c r="H4" s="212" t="s">
        <v>13</v>
      </c>
      <c r="I4" s="201"/>
    </row>
    <row r="5" spans="1:9" s="1" customFormat="1" ht="30" customHeight="1">
      <c r="C5" s="204" t="s">
        <v>188</v>
      </c>
      <c r="D5" s="207">
        <v>34583163</v>
      </c>
      <c r="E5" s="211">
        <v>14844514</v>
      </c>
      <c r="F5" s="213">
        <v>1273763</v>
      </c>
      <c r="G5" s="213">
        <v>18464886</v>
      </c>
      <c r="H5" s="213">
        <v>0</v>
      </c>
    </row>
    <row r="6" spans="1:9" s="1" customFormat="1" ht="30" customHeight="1">
      <c r="C6" s="204" t="s">
        <v>189</v>
      </c>
      <c r="D6" s="207">
        <v>3375259</v>
      </c>
      <c r="E6" s="211">
        <v>1217449</v>
      </c>
      <c r="F6" s="213">
        <v>1942000</v>
      </c>
      <c r="G6" s="213">
        <v>151067</v>
      </c>
      <c r="H6" s="213">
        <v>64743</v>
      </c>
    </row>
    <row r="7" spans="1:9" s="1" customFormat="1" ht="30" customHeight="1">
      <c r="C7" s="204" t="s">
        <v>190</v>
      </c>
      <c r="D7" s="207">
        <v>383836</v>
      </c>
      <c r="E7" s="211">
        <v>0</v>
      </c>
      <c r="F7" s="213">
        <v>0</v>
      </c>
      <c r="G7" s="213">
        <v>29939</v>
      </c>
      <c r="H7" s="213">
        <v>353897</v>
      </c>
    </row>
    <row r="8" spans="1:9" s="1" customFormat="1" ht="30" customHeight="1">
      <c r="C8" s="204" t="s">
        <v>166</v>
      </c>
      <c r="D8" s="207">
        <v>0</v>
      </c>
      <c r="E8" s="211">
        <v>0</v>
      </c>
      <c r="F8" s="213">
        <v>0</v>
      </c>
      <c r="G8" s="213">
        <v>0</v>
      </c>
      <c r="H8" s="213">
        <v>0</v>
      </c>
    </row>
    <row r="9" spans="1:9" s="1" customFormat="1" ht="30" customHeight="1">
      <c r="C9" s="205" t="s">
        <v>25</v>
      </c>
      <c r="D9" s="208">
        <f>SUM(D5:D8)</f>
        <v>38342258</v>
      </c>
      <c r="E9" s="208">
        <f>SUM(E5:E8)</f>
        <v>16061963</v>
      </c>
      <c r="F9" s="208">
        <f>SUM(F5:F8)</f>
        <v>3215763</v>
      </c>
      <c r="G9" s="208">
        <f>SUM(G5:G8)</f>
        <v>18645892</v>
      </c>
      <c r="H9" s="208">
        <f>SUM(H5:H8)</f>
        <v>418640</v>
      </c>
    </row>
    <row r="10" spans="1:9" s="38" customFormat="1" ht="3.75" customHeight="1"/>
  </sheetData>
  <mergeCells count="5">
    <mergeCell ref="C2:E2"/>
    <mergeCell ref="F2:H2"/>
    <mergeCell ref="E3:H3"/>
    <mergeCell ref="C3:C4"/>
    <mergeCell ref="D3:D4"/>
  </mergeCells>
  <phoneticPr fontId="3"/>
  <printOptions horizontalCentered="1"/>
  <pageMargins left="0.11811023622047245" right="0.11811023622047245" top="0.15748031496062992" bottom="0.15748031496062992" header="0.31496062992125984" footer="0.31496062992125984"/>
  <pageSetup paperSize="9" scale="135" fitToWidth="1" fitToHeight="1" orientation="landscape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C7"/>
  <sheetViews>
    <sheetView view="pageBreakPreview" zoomScale="200" zoomScaleNormal="200" zoomScaleSheetLayoutView="200" workbookViewId="0">
      <selection activeCell="F10" sqref="F10"/>
    </sheetView>
  </sheetViews>
  <sheetFormatPr defaultRowHeight="13.5"/>
  <cols>
    <col min="1" max="1" width="0.375" customWidth="1"/>
    <col min="2" max="2" width="20.625" customWidth="1"/>
    <col min="3" max="3" width="10.625" customWidth="1"/>
    <col min="4" max="4" width="0.375" customWidth="1"/>
  </cols>
  <sheetData>
    <row r="1" spans="2:3" ht="24.75" customHeight="1"/>
    <row r="2" spans="2:3" ht="10.5" customHeight="1">
      <c r="B2" s="215" t="s">
        <v>165</v>
      </c>
      <c r="C2" s="215"/>
    </row>
    <row r="3" spans="2:3" ht="9.75" customHeight="1">
      <c r="B3" s="214" t="s">
        <v>191</v>
      </c>
      <c r="C3" s="218" t="s">
        <v>199</v>
      </c>
    </row>
    <row r="4" spans="2:3" ht="18.95" customHeight="1">
      <c r="B4" s="216"/>
      <c r="C4" s="216" t="s">
        <v>163</v>
      </c>
    </row>
    <row r="5" spans="2:3" ht="15" customHeight="1">
      <c r="B5" s="217" t="s">
        <v>192</v>
      </c>
      <c r="C5" s="219">
        <v>955</v>
      </c>
    </row>
    <row r="6" spans="2:3" ht="15" customHeight="1">
      <c r="B6" s="217" t="s">
        <v>193</v>
      </c>
      <c r="C6" s="219">
        <v>2671533</v>
      </c>
    </row>
    <row r="7" spans="2:3" ht="15" customHeight="1">
      <c r="B7" s="217" t="s">
        <v>159</v>
      </c>
      <c r="C7" s="219">
        <v>0</v>
      </c>
    </row>
    <row r="8" spans="2:3" ht="1.9" customHeight="1"/>
  </sheetData>
  <mergeCells count="1">
    <mergeCell ref="B2:C2"/>
  </mergeCells>
  <phoneticPr fontId="3"/>
  <printOptions horizontalCentered="1"/>
  <pageMargins left="0.19685039370078741" right="0.19685039370078741" top="0.19685039370078741" bottom="0.15748031496062992" header="0.31496062992125984" footer="0.31496062992125984"/>
  <pageSetup paperSize="9" scale="30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N29"/>
  <sheetViews>
    <sheetView view="pageBreakPreview" topLeftCell="B1" zoomScale="80" zoomScaleNormal="80" zoomScaleSheetLayoutView="80" workbookViewId="0">
      <selection activeCell="F10" sqref="F10"/>
    </sheetView>
  </sheetViews>
  <sheetFormatPr defaultRowHeight="13.5"/>
  <cols>
    <col min="1" max="1" width="8.5" style="1" customWidth="1"/>
    <col min="2" max="2" width="5.5" style="1" customWidth="1"/>
    <col min="3" max="3" width="25.25" style="1" customWidth="1"/>
    <col min="4" max="4" width="17.5" style="1" customWidth="1"/>
    <col min="5" max="9" width="15.75" style="1" customWidth="1"/>
    <col min="10" max="10" width="16.75" style="1" customWidth="1"/>
    <col min="11" max="11" width="15.75" style="1" customWidth="1"/>
    <col min="12" max="12" width="16.75" style="1" customWidth="1"/>
    <col min="13" max="13" width="16.625" style="1" customWidth="1"/>
    <col min="14" max="14" width="1.25" style="1" customWidth="1"/>
    <col min="15" max="16384" width="9" style="1" customWidth="1"/>
  </cols>
  <sheetData>
    <row r="1" spans="1:14" ht="50.1" customHeight="1"/>
    <row r="2" spans="1:14" ht="34.5" customHeight="1">
      <c r="B2" s="41"/>
      <c r="C2" s="41" t="s">
        <v>69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ht="20.100000000000001" customHeight="1">
      <c r="C3" s="42" t="s">
        <v>4</v>
      </c>
      <c r="J3" s="49" t="s">
        <v>199</v>
      </c>
    </row>
    <row r="4" spans="1:14" ht="50.1" customHeight="1">
      <c r="A4" s="40"/>
      <c r="B4" s="27"/>
      <c r="C4" s="16" t="s">
        <v>72</v>
      </c>
      <c r="D4" s="7" t="s">
        <v>73</v>
      </c>
      <c r="E4" s="7" t="s">
        <v>169</v>
      </c>
      <c r="F4" s="7" t="s">
        <v>74</v>
      </c>
      <c r="G4" s="7" t="s">
        <v>202</v>
      </c>
      <c r="H4" s="7" t="s">
        <v>37</v>
      </c>
      <c r="I4" s="7" t="s">
        <v>76</v>
      </c>
      <c r="J4" s="7" t="s">
        <v>66</v>
      </c>
      <c r="K4" s="19"/>
      <c r="L4" s="27"/>
      <c r="M4" s="27"/>
      <c r="N4" s="27"/>
    </row>
    <row r="5" spans="1:14" ht="28.5" customHeight="1">
      <c r="A5" s="40"/>
      <c r="B5" s="27"/>
      <c r="C5" s="43" t="s">
        <v>137</v>
      </c>
      <c r="D5" s="45">
        <v>8820</v>
      </c>
      <c r="E5" s="45">
        <v>159.9</v>
      </c>
      <c r="F5" s="45">
        <f>ROUND(D5*E5/1000,0)</f>
        <v>1410</v>
      </c>
      <c r="G5" s="45">
        <v>50</v>
      </c>
      <c r="H5" s="45">
        <f>ROUND(D5*G5/1000,0)</f>
        <v>441</v>
      </c>
      <c r="I5" s="45">
        <f>F5-H5</f>
        <v>969</v>
      </c>
      <c r="J5" s="45">
        <v>441</v>
      </c>
      <c r="K5" s="27"/>
      <c r="L5" s="27"/>
      <c r="M5" s="27"/>
      <c r="N5" s="27"/>
    </row>
    <row r="6" spans="1:14" ht="28.5" customHeight="1">
      <c r="A6" s="40"/>
      <c r="B6" s="27"/>
      <c r="C6" s="44"/>
      <c r="D6" s="44"/>
      <c r="E6" s="44"/>
      <c r="F6" s="44"/>
      <c r="G6" s="44"/>
      <c r="H6" s="44"/>
      <c r="I6" s="44"/>
      <c r="J6" s="44"/>
      <c r="K6" s="27"/>
      <c r="L6" s="27"/>
      <c r="M6" s="27"/>
      <c r="N6" s="27"/>
    </row>
    <row r="7" spans="1:14" ht="28.5" customHeight="1">
      <c r="A7" s="40"/>
      <c r="B7" s="27"/>
      <c r="C7" s="16" t="s">
        <v>25</v>
      </c>
      <c r="D7" s="45">
        <f t="shared" ref="D7:J7" si="0">SUM(D5:D6)</f>
        <v>8820</v>
      </c>
      <c r="E7" s="45">
        <f t="shared" si="0"/>
        <v>159.9</v>
      </c>
      <c r="F7" s="45">
        <f t="shared" si="0"/>
        <v>1410</v>
      </c>
      <c r="G7" s="45">
        <f t="shared" si="0"/>
        <v>50</v>
      </c>
      <c r="H7" s="45">
        <f t="shared" si="0"/>
        <v>441</v>
      </c>
      <c r="I7" s="45">
        <f t="shared" si="0"/>
        <v>969</v>
      </c>
      <c r="J7" s="45">
        <f t="shared" si="0"/>
        <v>441</v>
      </c>
      <c r="K7" s="27"/>
      <c r="L7" s="27"/>
      <c r="M7" s="27"/>
      <c r="N7" s="27"/>
    </row>
    <row r="8" spans="1:14" ht="11.1" customHeight="1"/>
    <row r="9" spans="1:14" ht="20.100000000000001" customHeight="1">
      <c r="C9" s="42" t="s">
        <v>197</v>
      </c>
      <c r="L9" s="49" t="s">
        <v>199</v>
      </c>
    </row>
    <row r="10" spans="1:14" ht="50.1" customHeight="1">
      <c r="A10" s="40"/>
      <c r="B10" s="27"/>
      <c r="C10" s="16" t="s">
        <v>77</v>
      </c>
      <c r="D10" s="7" t="s">
        <v>79</v>
      </c>
      <c r="E10" s="7" t="s">
        <v>11</v>
      </c>
      <c r="F10" s="7" t="s">
        <v>70</v>
      </c>
      <c r="G10" s="7" t="s">
        <v>9</v>
      </c>
      <c r="H10" s="7" t="s">
        <v>5</v>
      </c>
      <c r="I10" s="7" t="s">
        <v>81</v>
      </c>
      <c r="J10" s="7" t="s">
        <v>84</v>
      </c>
      <c r="K10" s="7" t="s">
        <v>85</v>
      </c>
      <c r="L10" s="7" t="s">
        <v>66</v>
      </c>
      <c r="M10" s="27"/>
      <c r="N10" s="27"/>
    </row>
    <row r="11" spans="1:14" ht="28.5" customHeight="1">
      <c r="A11" s="40"/>
      <c r="B11" s="27"/>
      <c r="C11" s="44" t="s">
        <v>203</v>
      </c>
      <c r="D11" s="45">
        <v>1000</v>
      </c>
      <c r="E11" s="45">
        <v>1243761</v>
      </c>
      <c r="F11" s="45">
        <v>1153057</v>
      </c>
      <c r="G11" s="45">
        <f>E11-F11</f>
        <v>90704</v>
      </c>
      <c r="H11" s="45">
        <v>1000</v>
      </c>
      <c r="I11" s="46">
        <f>D11/H11</f>
        <v>1</v>
      </c>
      <c r="J11" s="45">
        <f>G11*I11</f>
        <v>90704</v>
      </c>
      <c r="K11" s="45">
        <v>0</v>
      </c>
      <c r="L11" s="45">
        <v>1000</v>
      </c>
      <c r="M11" s="27"/>
      <c r="N11" s="27"/>
    </row>
    <row r="12" spans="1:14" ht="28.5" customHeight="1">
      <c r="A12" s="40"/>
      <c r="B12" s="27"/>
      <c r="C12" s="44" t="s">
        <v>204</v>
      </c>
      <c r="D12" s="45">
        <v>380602</v>
      </c>
      <c r="E12" s="45">
        <v>765509</v>
      </c>
      <c r="F12" s="45">
        <v>172056</v>
      </c>
      <c r="G12" s="45">
        <f>E12-F12</f>
        <v>593453</v>
      </c>
      <c r="H12" s="45">
        <v>380602</v>
      </c>
      <c r="I12" s="46">
        <f>D12/H12</f>
        <v>1</v>
      </c>
      <c r="J12" s="45">
        <f>G12*I12</f>
        <v>593453</v>
      </c>
      <c r="K12" s="45">
        <v>0</v>
      </c>
      <c r="L12" s="45">
        <v>380602</v>
      </c>
      <c r="M12" s="27"/>
      <c r="N12" s="27"/>
    </row>
    <row r="13" spans="1:14" ht="28.5" customHeight="1">
      <c r="A13" s="40"/>
      <c r="B13" s="27"/>
      <c r="C13" s="16" t="s">
        <v>25</v>
      </c>
      <c r="D13" s="45">
        <f>SUM(D11:D12)</f>
        <v>381602</v>
      </c>
      <c r="E13" s="45">
        <f>SUM(E11:E12)</f>
        <v>2009270</v>
      </c>
      <c r="F13" s="45">
        <f>SUM(F11:F12)</f>
        <v>1325113</v>
      </c>
      <c r="G13" s="45">
        <f>SUM(G11:G12)</f>
        <v>684157</v>
      </c>
      <c r="H13" s="45">
        <f>SUM(H11:H12)</f>
        <v>381602</v>
      </c>
      <c r="I13" s="47"/>
      <c r="J13" s="45">
        <f>SUM(J11:J12)</f>
        <v>684157</v>
      </c>
      <c r="K13" s="45">
        <f>SUM(K11:K12)</f>
        <v>0</v>
      </c>
      <c r="L13" s="45">
        <f>SUM(L11:L12)</f>
        <v>381602</v>
      </c>
      <c r="M13" s="27"/>
      <c r="N13" s="27"/>
    </row>
    <row r="14" spans="1:14" ht="12" customHeight="1">
      <c r="A14" s="40"/>
      <c r="B14" s="27"/>
      <c r="C14" s="19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20.100000000000001" customHeight="1">
      <c r="C15" s="42" t="s">
        <v>198</v>
      </c>
      <c r="L15" s="49"/>
      <c r="M15" s="49" t="s">
        <v>199</v>
      </c>
    </row>
    <row r="16" spans="1:14" ht="50.1" customHeight="1">
      <c r="A16" s="40"/>
      <c r="B16" s="27"/>
      <c r="C16" s="16" t="s">
        <v>77</v>
      </c>
      <c r="D16" s="7" t="s">
        <v>17</v>
      </c>
      <c r="E16" s="7" t="s">
        <v>11</v>
      </c>
      <c r="F16" s="7" t="s">
        <v>70</v>
      </c>
      <c r="G16" s="7" t="s">
        <v>9</v>
      </c>
      <c r="H16" s="7" t="s">
        <v>5</v>
      </c>
      <c r="I16" s="7" t="s">
        <v>81</v>
      </c>
      <c r="J16" s="7" t="s">
        <v>84</v>
      </c>
      <c r="K16" s="7" t="s">
        <v>78</v>
      </c>
      <c r="L16" s="7" t="s">
        <v>86</v>
      </c>
      <c r="M16" s="7" t="s">
        <v>66</v>
      </c>
      <c r="N16" s="27"/>
    </row>
    <row r="17" spans="1:14" ht="28.5" customHeight="1">
      <c r="A17" s="40"/>
      <c r="B17" s="27"/>
      <c r="C17" s="44" t="s">
        <v>205</v>
      </c>
      <c r="D17" s="45">
        <v>1600</v>
      </c>
      <c r="E17" s="45">
        <v>4068751</v>
      </c>
      <c r="F17" s="45">
        <v>842427</v>
      </c>
      <c r="G17" s="45">
        <f t="shared" ref="G17:G28" si="1">E17-F17</f>
        <v>3226324</v>
      </c>
      <c r="H17" s="45">
        <v>1500000</v>
      </c>
      <c r="I17" s="48">
        <f t="shared" ref="I17:I28" si="2">ROUND(D17/H17,5)</f>
        <v>1.07e-003</v>
      </c>
      <c r="J17" s="45">
        <f t="shared" ref="J17:J28" si="3">G17*I17</f>
        <v>3452.1666799999998</v>
      </c>
      <c r="K17" s="45">
        <v>0</v>
      </c>
      <c r="L17" s="45">
        <f t="shared" ref="L17:L28" si="4">D17-K17</f>
        <v>1600</v>
      </c>
      <c r="M17" s="45">
        <v>1600</v>
      </c>
      <c r="N17" s="27"/>
    </row>
    <row r="18" spans="1:14" ht="28.5" customHeight="1">
      <c r="A18" s="40"/>
      <c r="B18" s="27"/>
      <c r="C18" s="44" t="s">
        <v>206</v>
      </c>
      <c r="D18" s="45">
        <v>2000</v>
      </c>
      <c r="E18" s="45">
        <v>1105986</v>
      </c>
      <c r="F18" s="45">
        <v>855362</v>
      </c>
      <c r="G18" s="45">
        <f t="shared" si="1"/>
        <v>250624</v>
      </c>
      <c r="H18" s="45">
        <v>452500</v>
      </c>
      <c r="I18" s="48">
        <f t="shared" si="2"/>
        <v>4.4200000000000003e-003</v>
      </c>
      <c r="J18" s="45">
        <f t="shared" si="3"/>
        <v>1107.7580800000001</v>
      </c>
      <c r="K18" s="45">
        <v>0</v>
      </c>
      <c r="L18" s="45">
        <f t="shared" si="4"/>
        <v>2000</v>
      </c>
      <c r="M18" s="45">
        <v>2000</v>
      </c>
      <c r="N18" s="27"/>
    </row>
    <row r="19" spans="1:14" ht="28.5" customHeight="1">
      <c r="A19" s="40"/>
      <c r="B19" s="27"/>
      <c r="C19" s="44" t="s">
        <v>207</v>
      </c>
      <c r="D19" s="45">
        <v>603950</v>
      </c>
      <c r="E19" s="45">
        <v>13005168</v>
      </c>
      <c r="F19" s="45">
        <v>1224712</v>
      </c>
      <c r="G19" s="45">
        <f t="shared" si="1"/>
        <v>11780456</v>
      </c>
      <c r="H19" s="45">
        <v>11780456</v>
      </c>
      <c r="I19" s="48">
        <f t="shared" si="2"/>
        <v>5.1270000000000003e-002</v>
      </c>
      <c r="J19" s="45">
        <f t="shared" si="3"/>
        <v>603983.97912000003</v>
      </c>
      <c r="K19" s="45">
        <v>0</v>
      </c>
      <c r="L19" s="45">
        <f t="shared" si="4"/>
        <v>603950</v>
      </c>
      <c r="M19" s="45">
        <v>603950</v>
      </c>
      <c r="N19" s="27"/>
    </row>
    <row r="20" spans="1:14" ht="28.5" customHeight="1">
      <c r="A20" s="40"/>
      <c r="B20" s="27"/>
      <c r="C20" s="44" t="s">
        <v>208</v>
      </c>
      <c r="D20" s="45">
        <v>3172</v>
      </c>
      <c r="E20" s="45">
        <v>206833</v>
      </c>
      <c r="F20" s="45">
        <v>107977</v>
      </c>
      <c r="G20" s="45">
        <f t="shared" si="1"/>
        <v>98856</v>
      </c>
      <c r="H20" s="45">
        <v>86305</v>
      </c>
      <c r="I20" s="48">
        <f t="shared" si="2"/>
        <v>3.6749999999999998e-002</v>
      </c>
      <c r="J20" s="45">
        <f t="shared" si="3"/>
        <v>3632.9579999999996</v>
      </c>
      <c r="K20" s="45">
        <v>0</v>
      </c>
      <c r="L20" s="45">
        <f t="shared" si="4"/>
        <v>3172</v>
      </c>
      <c r="M20" s="45">
        <v>3172</v>
      </c>
      <c r="N20" s="27"/>
    </row>
    <row r="21" spans="1:14" ht="28.5" customHeight="1">
      <c r="A21" s="40"/>
      <c r="B21" s="27"/>
      <c r="C21" s="44" t="s">
        <v>209</v>
      </c>
      <c r="D21" s="45">
        <v>2470</v>
      </c>
      <c r="E21" s="45">
        <v>260061049</v>
      </c>
      <c r="F21" s="45">
        <v>245912910</v>
      </c>
      <c r="G21" s="45">
        <f t="shared" si="1"/>
        <v>14148139</v>
      </c>
      <c r="H21" s="45">
        <v>10435570</v>
      </c>
      <c r="I21" s="48">
        <f t="shared" si="2"/>
        <v>2.4000000000000001e-004</v>
      </c>
      <c r="J21" s="45">
        <f t="shared" si="3"/>
        <v>3395.5533599999999</v>
      </c>
      <c r="K21" s="45">
        <v>0</v>
      </c>
      <c r="L21" s="45">
        <f t="shared" si="4"/>
        <v>2470</v>
      </c>
      <c r="M21" s="45">
        <v>2470</v>
      </c>
      <c r="N21" s="27"/>
    </row>
    <row r="22" spans="1:14" ht="28.5" customHeight="1">
      <c r="A22" s="40"/>
      <c r="B22" s="27"/>
      <c r="C22" s="44" t="s">
        <v>210</v>
      </c>
      <c r="D22" s="45">
        <v>3699</v>
      </c>
      <c r="E22" s="45">
        <v>22198704</v>
      </c>
      <c r="F22" s="45">
        <v>21174048</v>
      </c>
      <c r="G22" s="45">
        <f t="shared" si="1"/>
        <v>1024656</v>
      </c>
      <c r="H22" s="45">
        <v>619352</v>
      </c>
      <c r="I22" s="48">
        <f t="shared" si="2"/>
        <v>5.9699999999999996e-003</v>
      </c>
      <c r="J22" s="45">
        <f t="shared" si="3"/>
        <v>6117.19632</v>
      </c>
      <c r="K22" s="45">
        <v>0</v>
      </c>
      <c r="L22" s="45">
        <f t="shared" si="4"/>
        <v>3699</v>
      </c>
      <c r="M22" s="45">
        <v>3699</v>
      </c>
      <c r="N22" s="27"/>
    </row>
    <row r="23" spans="1:14" ht="28.5" customHeight="1">
      <c r="A23" s="40"/>
      <c r="B23" s="27"/>
      <c r="C23" s="44" t="s">
        <v>211</v>
      </c>
      <c r="D23" s="45">
        <v>1731</v>
      </c>
      <c r="E23" s="45">
        <v>1787254583</v>
      </c>
      <c r="F23" s="45">
        <v>1686776059</v>
      </c>
      <c r="G23" s="45">
        <f t="shared" si="1"/>
        <v>100478524</v>
      </c>
      <c r="H23" s="45">
        <v>18998171</v>
      </c>
      <c r="I23" s="48">
        <f t="shared" si="2"/>
        <v>9.0000000000000006e-005</v>
      </c>
      <c r="J23" s="45">
        <f t="shared" si="3"/>
        <v>9043.0671600000005</v>
      </c>
      <c r="K23" s="45">
        <v>0</v>
      </c>
      <c r="L23" s="45">
        <f t="shared" si="4"/>
        <v>1731</v>
      </c>
      <c r="M23" s="45">
        <v>1731</v>
      </c>
      <c r="N23" s="27"/>
    </row>
    <row r="24" spans="1:14" ht="28.5" customHeight="1">
      <c r="A24" s="40"/>
      <c r="B24" s="27"/>
      <c r="C24" s="44" t="s">
        <v>212</v>
      </c>
      <c r="D24" s="45">
        <v>35</v>
      </c>
      <c r="E24" s="45">
        <v>403288</v>
      </c>
      <c r="F24" s="45">
        <v>19440</v>
      </c>
      <c r="G24" s="45">
        <f t="shared" si="1"/>
        <v>383848</v>
      </c>
      <c r="H24" s="45">
        <v>23000</v>
      </c>
      <c r="I24" s="48">
        <f t="shared" si="2"/>
        <v>1.5200000000000001e-003</v>
      </c>
      <c r="J24" s="45">
        <f t="shared" si="3"/>
        <v>583.44896000000006</v>
      </c>
      <c r="K24" s="45">
        <v>0</v>
      </c>
      <c r="L24" s="45">
        <f t="shared" si="4"/>
        <v>35</v>
      </c>
      <c r="M24" s="45">
        <v>35</v>
      </c>
      <c r="N24" s="27"/>
    </row>
    <row r="25" spans="1:14" ht="28.5" customHeight="1">
      <c r="A25" s="40"/>
      <c r="B25" s="27"/>
      <c r="C25" s="44" t="s">
        <v>136</v>
      </c>
      <c r="D25" s="45">
        <v>300</v>
      </c>
      <c r="E25" s="45">
        <v>96054</v>
      </c>
      <c r="F25" s="45">
        <v>48058</v>
      </c>
      <c r="G25" s="45">
        <f t="shared" si="1"/>
        <v>47996</v>
      </c>
      <c r="H25" s="45">
        <v>60000</v>
      </c>
      <c r="I25" s="48">
        <f t="shared" si="2"/>
        <v>5.0000000000000001e-003</v>
      </c>
      <c r="J25" s="45">
        <f t="shared" si="3"/>
        <v>239.98</v>
      </c>
      <c r="K25" s="45">
        <v>0</v>
      </c>
      <c r="L25" s="45">
        <f t="shared" si="4"/>
        <v>300</v>
      </c>
      <c r="M25" s="45">
        <v>300</v>
      </c>
      <c r="N25" s="27"/>
    </row>
    <row r="26" spans="1:14" ht="28.5" customHeight="1">
      <c r="A26" s="40"/>
      <c r="B26" s="27"/>
      <c r="C26" s="44" t="s">
        <v>213</v>
      </c>
      <c r="D26" s="45">
        <v>150</v>
      </c>
      <c r="E26" s="45">
        <v>2745303</v>
      </c>
      <c r="F26" s="45">
        <v>656645</v>
      </c>
      <c r="G26" s="45">
        <f t="shared" si="1"/>
        <v>2088658</v>
      </c>
      <c r="H26" s="45">
        <v>400000</v>
      </c>
      <c r="I26" s="48">
        <f t="shared" si="2"/>
        <v>3.8000000000000002e-004</v>
      </c>
      <c r="J26" s="45">
        <f t="shared" si="3"/>
        <v>793.69004000000007</v>
      </c>
      <c r="K26" s="45">
        <v>0</v>
      </c>
      <c r="L26" s="45">
        <f t="shared" si="4"/>
        <v>150</v>
      </c>
      <c r="M26" s="45">
        <v>150</v>
      </c>
      <c r="N26" s="27"/>
    </row>
    <row r="27" spans="1:14" ht="28.5" customHeight="1">
      <c r="A27" s="40"/>
      <c r="B27" s="27"/>
      <c r="C27" s="44" t="s">
        <v>71</v>
      </c>
      <c r="D27" s="45">
        <v>4100</v>
      </c>
      <c r="E27" s="45">
        <v>24857606000</v>
      </c>
      <c r="F27" s="45">
        <v>24516985000</v>
      </c>
      <c r="G27" s="45">
        <f t="shared" si="1"/>
        <v>340621000</v>
      </c>
      <c r="H27" s="45">
        <v>16602000</v>
      </c>
      <c r="I27" s="48">
        <f t="shared" si="2"/>
        <v>2.5000000000000001e-004</v>
      </c>
      <c r="J27" s="45">
        <f t="shared" si="3"/>
        <v>85155.25</v>
      </c>
      <c r="K27" s="45">
        <v>0</v>
      </c>
      <c r="L27" s="45">
        <f t="shared" si="4"/>
        <v>4100</v>
      </c>
      <c r="M27" s="45">
        <v>4100</v>
      </c>
      <c r="N27" s="27"/>
    </row>
    <row r="28" spans="1:14" ht="28.5" customHeight="1">
      <c r="A28" s="40"/>
      <c r="B28" s="40"/>
      <c r="C28" s="44" t="s">
        <v>26</v>
      </c>
      <c r="D28" s="45">
        <v>50000</v>
      </c>
      <c r="E28" s="45">
        <v>7156575</v>
      </c>
      <c r="F28" s="45">
        <v>6402265</v>
      </c>
      <c r="G28" s="45">
        <f t="shared" si="1"/>
        <v>754310</v>
      </c>
      <c r="H28" s="45">
        <v>750000</v>
      </c>
      <c r="I28" s="48">
        <f t="shared" si="2"/>
        <v>6.6669999999999993e-002</v>
      </c>
      <c r="J28" s="45">
        <f t="shared" si="3"/>
        <v>50289.847699999998</v>
      </c>
      <c r="K28" s="45">
        <v>0</v>
      </c>
      <c r="L28" s="45">
        <f t="shared" si="4"/>
        <v>50000</v>
      </c>
      <c r="M28" s="45">
        <v>50000</v>
      </c>
      <c r="N28" s="40"/>
    </row>
    <row r="29" spans="1:14" ht="28.5" customHeight="1">
      <c r="A29" s="40"/>
      <c r="B29" s="27"/>
      <c r="C29" s="16" t="s">
        <v>25</v>
      </c>
      <c r="D29" s="45">
        <f>SUM(D17:D28)</f>
        <v>673207</v>
      </c>
      <c r="E29" s="45">
        <f>SUM(E17:E28)</f>
        <v>26955908294</v>
      </c>
      <c r="F29" s="45">
        <f>SUM(F17:F28)</f>
        <v>26481004903</v>
      </c>
      <c r="G29" s="45">
        <f>SUM(G17:G28)</f>
        <v>474903391</v>
      </c>
      <c r="H29" s="45">
        <f>SUM(H17:H28)</f>
        <v>61707354</v>
      </c>
      <c r="I29" s="47"/>
      <c r="J29" s="45">
        <f>SUM(J17:J28)</f>
        <v>767794.89541999996</v>
      </c>
      <c r="K29" s="45">
        <f>SUM(K17:K28)</f>
        <v>0</v>
      </c>
      <c r="L29" s="45">
        <f>SUM(L17:L28)</f>
        <v>673207</v>
      </c>
      <c r="M29" s="45">
        <f>SUM(M17:M28)</f>
        <v>673207</v>
      </c>
      <c r="N29" s="27"/>
    </row>
    <row r="30" spans="1:14" ht="7.5" customHeight="1"/>
    <row r="31" spans="1:14" ht="6.75" customHeight="1"/>
  </sheetData>
  <phoneticPr fontId="3"/>
  <pageMargins left="0.70866141732283472" right="0.70866141732283472" top="0.74803149606299213" bottom="0.37" header="0.31496062992125984" footer="0.31496062992125984"/>
  <pageSetup paperSize="9" scale="65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2:J15"/>
  <sheetViews>
    <sheetView view="pageBreakPreview" zoomScaleSheetLayoutView="100" workbookViewId="0">
      <selection activeCell="F10" sqref="F10"/>
    </sheetView>
  </sheetViews>
  <sheetFormatPr defaultRowHeight="13.5"/>
  <cols>
    <col min="1" max="1" width="1.25" customWidth="1"/>
    <col min="2" max="2" width="5.625" customWidth="1"/>
    <col min="3" max="3" width="20.625" style="1" customWidth="1"/>
    <col min="4" max="9" width="15.625" customWidth="1"/>
    <col min="10" max="10" width="10.75" hidden="1" customWidth="1"/>
    <col min="11" max="11" width="0.75" customWidth="1"/>
    <col min="12" max="12" width="0.375" customWidth="1"/>
  </cols>
  <sheetData>
    <row r="1" spans="3:10" ht="60" customHeight="1"/>
    <row r="2" spans="3:10" ht="18.75" customHeight="1">
      <c r="C2" s="51" t="s">
        <v>88</v>
      </c>
      <c r="D2" s="56"/>
      <c r="E2" s="56"/>
      <c r="F2" s="56"/>
      <c r="G2" s="56"/>
      <c r="H2" s="56"/>
      <c r="I2" s="61" t="s">
        <v>199</v>
      </c>
    </row>
    <row r="3" spans="3:10" s="40" customFormat="1" ht="17.45" customHeight="1">
      <c r="C3" s="52" t="s">
        <v>35</v>
      </c>
      <c r="D3" s="54" t="s">
        <v>16</v>
      </c>
      <c r="E3" s="54" t="s">
        <v>15</v>
      </c>
      <c r="F3" s="54" t="s">
        <v>7</v>
      </c>
      <c r="G3" s="54" t="s">
        <v>13</v>
      </c>
      <c r="H3" s="60" t="s">
        <v>87</v>
      </c>
      <c r="I3" s="62" t="s">
        <v>65</v>
      </c>
      <c r="J3" s="64" t="s">
        <v>25</v>
      </c>
    </row>
    <row r="4" spans="3:10" s="50" customFormat="1" ht="17.45" customHeight="1">
      <c r="C4" s="52"/>
      <c r="D4" s="57"/>
      <c r="E4" s="57"/>
      <c r="F4" s="57"/>
      <c r="G4" s="57"/>
      <c r="H4" s="57"/>
      <c r="I4" s="63"/>
      <c r="J4" s="65"/>
    </row>
    <row r="5" spans="3:10" s="40" customFormat="1" ht="35.1" customHeight="1">
      <c r="C5" s="53" t="s">
        <v>2</v>
      </c>
      <c r="D5" s="58">
        <v>834849</v>
      </c>
      <c r="E5" s="58">
        <v>0</v>
      </c>
      <c r="F5" s="58">
        <v>0</v>
      </c>
      <c r="G5" s="58">
        <v>0</v>
      </c>
      <c r="H5" s="58">
        <f t="shared" ref="H5:H11" si="0">SUM(D5:G5)</f>
        <v>834849</v>
      </c>
      <c r="I5" s="58">
        <v>834849</v>
      </c>
      <c r="J5" s="66"/>
    </row>
    <row r="6" spans="3:10" s="40" customFormat="1" ht="35.1" customHeight="1">
      <c r="C6" s="53" t="s">
        <v>19</v>
      </c>
      <c r="D6" s="58">
        <v>70000</v>
      </c>
      <c r="E6" s="58">
        <v>0</v>
      </c>
      <c r="F6" s="58">
        <v>0</v>
      </c>
      <c r="G6" s="58">
        <v>0</v>
      </c>
      <c r="H6" s="58">
        <f t="shared" si="0"/>
        <v>70000</v>
      </c>
      <c r="I6" s="58">
        <v>70000</v>
      </c>
      <c r="J6" s="66"/>
    </row>
    <row r="7" spans="3:10" s="40" customFormat="1" ht="35.1" customHeight="1">
      <c r="C7" s="52" t="s">
        <v>201</v>
      </c>
      <c r="D7" s="58">
        <f>SUM(D5:D6)</f>
        <v>904849</v>
      </c>
      <c r="E7" s="58">
        <f>SUM(E5:E6)</f>
        <v>0</v>
      </c>
      <c r="F7" s="58">
        <f>SUM(F5:F6)</f>
        <v>0</v>
      </c>
      <c r="G7" s="58">
        <f>SUM(G5:G6)</f>
        <v>0</v>
      </c>
      <c r="H7" s="58">
        <f t="shared" si="0"/>
        <v>904849</v>
      </c>
      <c r="I7" s="58">
        <f>SUM(I5:I6)</f>
        <v>904849</v>
      </c>
      <c r="J7" s="66"/>
    </row>
    <row r="8" spans="3:10" s="40" customFormat="1" ht="35.1" customHeight="1">
      <c r="C8" s="53" t="s">
        <v>19</v>
      </c>
      <c r="D8" s="58">
        <v>137164</v>
      </c>
      <c r="E8" s="58">
        <v>0</v>
      </c>
      <c r="F8" s="58">
        <v>0</v>
      </c>
      <c r="G8" s="58">
        <v>200000</v>
      </c>
      <c r="H8" s="58">
        <f t="shared" si="0"/>
        <v>337164</v>
      </c>
      <c r="I8" s="58">
        <v>337164</v>
      </c>
      <c r="J8" s="66"/>
    </row>
    <row r="9" spans="3:10" s="40" customFormat="1" ht="35.1" customHeight="1">
      <c r="C9" s="53" t="s">
        <v>200</v>
      </c>
      <c r="D9" s="58">
        <v>1420671</v>
      </c>
      <c r="E9" s="58"/>
      <c r="F9" s="58"/>
      <c r="G9" s="58">
        <v>953025</v>
      </c>
      <c r="H9" s="58">
        <f t="shared" si="0"/>
        <v>2373696</v>
      </c>
      <c r="I9" s="58">
        <v>2373696</v>
      </c>
      <c r="J9" s="66"/>
    </row>
    <row r="10" spans="3:10" s="40" customFormat="1" ht="35.1" customHeight="1">
      <c r="C10" s="53" t="s">
        <v>21</v>
      </c>
      <c r="D10" s="58">
        <v>107074</v>
      </c>
      <c r="E10" s="59">
        <v>0</v>
      </c>
      <c r="F10" s="59">
        <v>492926</v>
      </c>
      <c r="G10" s="59"/>
      <c r="H10" s="58">
        <f t="shared" si="0"/>
        <v>600000</v>
      </c>
      <c r="I10" s="59">
        <v>600000</v>
      </c>
      <c r="J10" s="66"/>
    </row>
    <row r="11" spans="3:10" s="40" customFormat="1" ht="35.1" customHeight="1">
      <c r="C11" s="54" t="s">
        <v>75</v>
      </c>
      <c r="D11" s="58">
        <f>SUM(D8:D10)</f>
        <v>1664909</v>
      </c>
      <c r="E11" s="58">
        <f>SUM(E8:E10)</f>
        <v>0</v>
      </c>
      <c r="F11" s="58">
        <f>SUM(F8:F10)</f>
        <v>492926</v>
      </c>
      <c r="G11" s="58">
        <f>SUM(G8:G10)</f>
        <v>1153025</v>
      </c>
      <c r="H11" s="58">
        <f t="shared" si="0"/>
        <v>3310860</v>
      </c>
      <c r="I11" s="58">
        <f>SUM(I8:I10)</f>
        <v>3310860</v>
      </c>
      <c r="J11" s="66"/>
    </row>
    <row r="12" spans="3:10" s="40" customFormat="1" ht="34.5" customHeight="1">
      <c r="C12" s="52" t="s">
        <v>56</v>
      </c>
      <c r="D12" s="59">
        <f t="shared" ref="D12:I12" si="1">SUM(D11,D7)</f>
        <v>2569758</v>
      </c>
      <c r="E12" s="59">
        <f t="shared" si="1"/>
        <v>0</v>
      </c>
      <c r="F12" s="59">
        <f t="shared" si="1"/>
        <v>492926</v>
      </c>
      <c r="G12" s="59">
        <f t="shared" si="1"/>
        <v>1153025</v>
      </c>
      <c r="H12" s="59">
        <f t="shared" si="1"/>
        <v>4215709</v>
      </c>
      <c r="I12" s="59">
        <f t="shared" si="1"/>
        <v>4215709</v>
      </c>
      <c r="J12" s="67"/>
    </row>
    <row r="13" spans="3:10" ht="6.6" customHeight="1">
      <c r="C13" s="27"/>
      <c r="D13" s="27"/>
      <c r="E13" s="27"/>
      <c r="F13" s="27"/>
      <c r="G13" s="27"/>
      <c r="H13" s="27"/>
      <c r="I13" s="27"/>
    </row>
    <row r="14" spans="3:10" ht="1.9" customHeight="1"/>
    <row r="15" spans="3:10">
      <c r="C15" s="55"/>
    </row>
  </sheetData>
  <mergeCells count="7"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19685039370078741" right="0.19685039370078741" top="0.39370078740157483" bottom="0.15748031496062992" header="0.31496062992125984" footer="0.31496062992125984"/>
  <pageSetup paperSize="9" scale="120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2:L26"/>
  <sheetViews>
    <sheetView view="pageBreakPreview" zoomScaleSheetLayoutView="100" workbookViewId="0">
      <selection activeCell="F10" sqref="F10"/>
    </sheetView>
  </sheetViews>
  <sheetFormatPr defaultRowHeight="13.5"/>
  <cols>
    <col min="1" max="1" width="3.25" customWidth="1"/>
    <col min="2" max="2" width="0.875" customWidth="1"/>
    <col min="3" max="3" width="19.625" customWidth="1"/>
    <col min="4" max="8" width="14.625" customWidth="1"/>
    <col min="9" max="9" width="0.875" customWidth="1"/>
    <col min="10" max="10" width="13.125" customWidth="1"/>
  </cols>
  <sheetData>
    <row r="1" spans="3:12" ht="27" customHeight="1"/>
    <row r="2" spans="3:12" ht="19.5" customHeight="1">
      <c r="C2" s="68" t="s">
        <v>99</v>
      </c>
      <c r="D2" s="73"/>
      <c r="E2" s="73"/>
      <c r="F2" s="73"/>
      <c r="G2" s="73"/>
      <c r="H2" s="73" t="s">
        <v>199</v>
      </c>
      <c r="I2" s="82"/>
      <c r="J2" s="82"/>
      <c r="K2" s="82"/>
      <c r="L2" s="82"/>
    </row>
    <row r="3" spans="3:12" s="40" customFormat="1" ht="21" customHeight="1">
      <c r="C3" s="60" t="s">
        <v>89</v>
      </c>
      <c r="D3" s="74" t="s">
        <v>6</v>
      </c>
      <c r="E3" s="80"/>
      <c r="F3" s="74" t="s">
        <v>8</v>
      </c>
      <c r="G3" s="80"/>
      <c r="H3" s="60" t="s">
        <v>90</v>
      </c>
    </row>
    <row r="4" spans="3:12" s="40" customFormat="1" ht="21.95" customHeight="1">
      <c r="C4" s="69"/>
      <c r="D4" s="75" t="s">
        <v>92</v>
      </c>
      <c r="E4" s="75" t="s">
        <v>83</v>
      </c>
      <c r="F4" s="75" t="s">
        <v>92</v>
      </c>
      <c r="G4" s="75" t="s">
        <v>83</v>
      </c>
      <c r="H4" s="69"/>
    </row>
    <row r="5" spans="3:12" s="40" customFormat="1" ht="20.100000000000001" customHeight="1">
      <c r="C5" s="70" t="s">
        <v>57</v>
      </c>
      <c r="D5" s="76"/>
      <c r="E5" s="76"/>
      <c r="F5" s="76"/>
      <c r="G5" s="76"/>
      <c r="H5" s="81"/>
    </row>
    <row r="6" spans="3:12" s="40" customFormat="1" ht="20.100000000000001" customHeight="1">
      <c r="C6" s="70"/>
      <c r="D6" s="76"/>
      <c r="E6" s="76"/>
      <c r="F6" s="76"/>
      <c r="G6" s="76"/>
      <c r="H6" s="81"/>
    </row>
    <row r="7" spans="3:12" s="40" customFormat="1" ht="20.100000000000001" customHeight="1">
      <c r="C7" s="70"/>
      <c r="D7" s="76"/>
      <c r="E7" s="76"/>
      <c r="F7" s="76"/>
      <c r="G7" s="76"/>
      <c r="H7" s="81"/>
    </row>
    <row r="8" spans="3:12" s="40" customFormat="1" ht="20.100000000000001" customHeight="1">
      <c r="C8" s="71" t="s">
        <v>93</v>
      </c>
      <c r="D8" s="59"/>
      <c r="E8" s="59"/>
      <c r="F8" s="59"/>
      <c r="G8" s="59"/>
      <c r="H8" s="59"/>
    </row>
    <row r="9" spans="3:12" s="40" customFormat="1" ht="20.100000000000001" customHeight="1">
      <c r="C9" s="71"/>
      <c r="D9" s="59"/>
      <c r="E9" s="59"/>
      <c r="F9" s="59"/>
      <c r="G9" s="59"/>
      <c r="H9" s="59"/>
    </row>
    <row r="10" spans="3:12" s="40" customFormat="1" ht="20.100000000000001" customHeight="1">
      <c r="C10" s="71"/>
      <c r="D10" s="59"/>
      <c r="E10" s="59"/>
      <c r="F10" s="59"/>
      <c r="G10" s="59"/>
      <c r="H10" s="59"/>
    </row>
    <row r="11" spans="3:12" s="40" customFormat="1" ht="20.100000000000001" customHeight="1">
      <c r="C11" s="71" t="s">
        <v>95</v>
      </c>
      <c r="D11" s="59"/>
      <c r="E11" s="59"/>
      <c r="F11" s="59"/>
      <c r="G11" s="59"/>
      <c r="H11" s="59"/>
    </row>
    <row r="12" spans="3:12" s="40" customFormat="1" ht="20.100000000000001" customHeight="1">
      <c r="C12" s="71"/>
      <c r="D12" s="59"/>
      <c r="E12" s="59"/>
      <c r="F12" s="59"/>
      <c r="G12" s="59"/>
      <c r="H12" s="59"/>
    </row>
    <row r="13" spans="3:12" s="40" customFormat="1" ht="20.100000000000001" customHeight="1">
      <c r="C13" s="71"/>
      <c r="D13" s="59"/>
      <c r="E13" s="59"/>
      <c r="F13" s="59"/>
      <c r="G13" s="59"/>
      <c r="H13" s="59"/>
    </row>
    <row r="14" spans="3:12" s="40" customFormat="1" ht="20.100000000000001" customHeight="1">
      <c r="C14" s="71" t="s">
        <v>96</v>
      </c>
      <c r="D14" s="59"/>
      <c r="E14" s="59"/>
      <c r="F14" s="59"/>
      <c r="G14" s="59"/>
      <c r="H14" s="59"/>
    </row>
    <row r="15" spans="3:12" s="40" customFormat="1" ht="20.100000000000001" customHeight="1">
      <c r="C15" s="71"/>
      <c r="D15" s="77"/>
      <c r="E15" s="77"/>
      <c r="F15" s="77"/>
      <c r="G15" s="77"/>
      <c r="H15" s="77"/>
    </row>
    <row r="16" spans="3:12" s="40" customFormat="1" ht="20.100000000000001" customHeight="1">
      <c r="C16" s="71"/>
      <c r="D16" s="59"/>
      <c r="E16" s="59"/>
      <c r="F16" s="59"/>
      <c r="G16" s="59"/>
      <c r="H16" s="59"/>
    </row>
    <row r="17" spans="3:12" s="40" customFormat="1" ht="20.100000000000001" customHeight="1">
      <c r="C17" s="71" t="s">
        <v>97</v>
      </c>
      <c r="D17" s="59"/>
      <c r="E17" s="59"/>
      <c r="F17" s="59"/>
      <c r="G17" s="59"/>
      <c r="H17" s="59"/>
    </row>
    <row r="18" spans="3:12" s="40" customFormat="1" ht="20.100000000000001" customHeight="1">
      <c r="C18" s="44"/>
      <c r="D18" s="45"/>
      <c r="E18" s="45"/>
      <c r="F18" s="45"/>
      <c r="G18" s="45"/>
      <c r="H18" s="45"/>
    </row>
    <row r="19" spans="3:12" s="40" customFormat="1" ht="20.100000000000001" customHeight="1">
      <c r="C19" s="71"/>
      <c r="D19" s="59"/>
      <c r="E19" s="59"/>
      <c r="F19" s="59"/>
      <c r="G19" s="59"/>
      <c r="H19" s="59"/>
    </row>
    <row r="20" spans="3:12" s="40" customFormat="1" ht="20.100000000000001" customHeight="1">
      <c r="C20" s="71" t="s">
        <v>98</v>
      </c>
      <c r="D20" s="59"/>
      <c r="E20" s="59"/>
      <c r="F20" s="59"/>
      <c r="G20" s="59"/>
      <c r="H20" s="59"/>
    </row>
    <row r="21" spans="3:12" s="40" customFormat="1" ht="20.100000000000001" customHeight="1">
      <c r="C21" s="71" t="s">
        <v>214</v>
      </c>
      <c r="D21" s="77">
        <v>69833</v>
      </c>
      <c r="E21" s="77">
        <v>0</v>
      </c>
      <c r="F21" s="77">
        <v>29838</v>
      </c>
      <c r="G21" s="77">
        <v>0</v>
      </c>
      <c r="H21" s="77">
        <f>D21+F21</f>
        <v>99671</v>
      </c>
    </row>
    <row r="22" spans="3:12" s="40" customFormat="1" ht="20.100000000000001" customHeight="1">
      <c r="C22" s="71" t="s">
        <v>215</v>
      </c>
      <c r="D22" s="77">
        <v>0</v>
      </c>
      <c r="E22" s="77">
        <v>0</v>
      </c>
      <c r="F22" s="77">
        <v>100</v>
      </c>
      <c r="G22" s="77">
        <v>0</v>
      </c>
      <c r="H22" s="77">
        <f>D22+F22</f>
        <v>100</v>
      </c>
    </row>
    <row r="23" spans="3:12" s="40" customFormat="1" ht="20.100000000000001" customHeight="1">
      <c r="C23" s="52" t="s">
        <v>25</v>
      </c>
      <c r="D23" s="59">
        <f>SUM(D15:D22)</f>
        <v>69833</v>
      </c>
      <c r="E23" s="59">
        <f>SUM(E15:E22)</f>
        <v>0</v>
      </c>
      <c r="F23" s="59">
        <f>SUM(F15:F22)</f>
        <v>29938</v>
      </c>
      <c r="G23" s="59">
        <f>SUM(G15:G22)</f>
        <v>0</v>
      </c>
      <c r="H23" s="59">
        <f>SUM(H15:H22)</f>
        <v>99771</v>
      </c>
    </row>
    <row r="24" spans="3:12" ht="3.75" customHeight="1">
      <c r="C24" s="72"/>
      <c r="D24" s="78"/>
      <c r="E24" s="78"/>
      <c r="F24" s="78"/>
      <c r="G24" s="78"/>
      <c r="H24" s="78"/>
      <c r="I24" s="79"/>
      <c r="J24" s="79"/>
      <c r="K24" s="79"/>
      <c r="L24" s="83"/>
    </row>
    <row r="25" spans="3:12">
      <c r="D25" s="79"/>
      <c r="E25" s="79"/>
      <c r="F25" s="79"/>
      <c r="G25" s="79"/>
      <c r="H25" s="79"/>
      <c r="I25" s="79"/>
      <c r="J25" s="79"/>
    </row>
    <row r="26" spans="3:12">
      <c r="D26" s="27"/>
      <c r="E26" s="27"/>
      <c r="F26" s="27"/>
      <c r="G26" s="27"/>
      <c r="H26" s="27"/>
      <c r="I26" s="27"/>
      <c r="J26" s="27"/>
    </row>
  </sheetData>
  <mergeCells count="4">
    <mergeCell ref="D3:E3"/>
    <mergeCell ref="F3:G3"/>
    <mergeCell ref="C3:C4"/>
    <mergeCell ref="H3:H4"/>
  </mergeCells>
  <phoneticPr fontId="3"/>
  <printOptions horizontalCentered="1"/>
  <pageMargins left="0.11811023622047245" right="0.11811023622047245" top="0" bottom="0" header="0.31496062992125984" footer="0.31496062992125984"/>
  <pageSetup paperSize="9" scale="110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FFFF"/>
  </sheetPr>
  <dimension ref="B2:H28"/>
  <sheetViews>
    <sheetView view="pageBreakPreview" zoomScaleNormal="80" zoomScaleSheetLayoutView="100" workbookViewId="0">
      <selection activeCell="C1" sqref="C1"/>
    </sheetView>
  </sheetViews>
  <sheetFormatPr defaultRowHeight="13.5"/>
  <cols>
    <col min="1" max="1" width="1" style="1" customWidth="1"/>
    <col min="2" max="4" width="18.625" style="1" customWidth="1"/>
    <col min="5" max="5" width="3.5" style="1" customWidth="1"/>
    <col min="6" max="8" width="18.625" style="1" customWidth="1"/>
    <col min="9" max="9" width="11.375" style="1" customWidth="1"/>
    <col min="10" max="16384" width="9" style="1" customWidth="1"/>
  </cols>
  <sheetData>
    <row r="1" spans="2:8" ht="15.75" customHeight="1"/>
    <row r="2" spans="2:8" ht="19.5" customHeight="1">
      <c r="B2" s="84" t="s">
        <v>101</v>
      </c>
      <c r="C2" s="82"/>
      <c r="D2" s="49" t="s">
        <v>199</v>
      </c>
      <c r="E2" s="82"/>
      <c r="F2" s="79" t="s">
        <v>102</v>
      </c>
      <c r="G2" s="82"/>
      <c r="H2" s="49" t="s">
        <v>199</v>
      </c>
    </row>
    <row r="3" spans="2:8" s="40" customFormat="1" ht="30" customHeight="1">
      <c r="B3" s="85" t="s">
        <v>89</v>
      </c>
      <c r="C3" s="85" t="s">
        <v>92</v>
      </c>
      <c r="D3" s="85" t="s">
        <v>103</v>
      </c>
      <c r="E3" s="55"/>
      <c r="F3" s="85" t="s">
        <v>89</v>
      </c>
      <c r="G3" s="85" t="s">
        <v>92</v>
      </c>
      <c r="H3" s="85" t="s">
        <v>103</v>
      </c>
    </row>
    <row r="4" spans="2:8" s="40" customFormat="1" ht="16.149999999999999" customHeight="1">
      <c r="B4" s="86" t="s">
        <v>104</v>
      </c>
      <c r="C4" s="91"/>
      <c r="D4" s="91"/>
      <c r="E4" s="95"/>
      <c r="F4" s="91" t="s">
        <v>104</v>
      </c>
      <c r="G4" s="91"/>
      <c r="H4" s="91"/>
    </row>
    <row r="5" spans="2:8" s="40" customFormat="1" ht="16.149999999999999" customHeight="1">
      <c r="B5" s="87" t="s">
        <v>97</v>
      </c>
      <c r="C5" s="92"/>
      <c r="D5" s="92"/>
      <c r="E5" s="95"/>
      <c r="F5" s="92" t="s">
        <v>97</v>
      </c>
      <c r="G5" s="92"/>
      <c r="H5" s="92"/>
    </row>
    <row r="6" spans="2:8" s="40" customFormat="1" ht="21" customHeight="1">
      <c r="B6" s="53" t="s">
        <v>98</v>
      </c>
      <c r="C6" s="59"/>
      <c r="D6" s="59"/>
      <c r="E6" s="95"/>
      <c r="F6" s="96" t="s">
        <v>98</v>
      </c>
      <c r="G6" s="59"/>
      <c r="H6" s="59"/>
    </row>
    <row r="7" spans="2:8" s="40" customFormat="1" ht="21" customHeight="1">
      <c r="B7" s="71" t="s">
        <v>217</v>
      </c>
      <c r="C7" s="59">
        <v>11914</v>
      </c>
      <c r="D7" s="59">
        <v>0</v>
      </c>
      <c r="E7" s="95"/>
      <c r="F7" s="59" t="s">
        <v>217</v>
      </c>
      <c r="G7" s="59">
        <v>1459</v>
      </c>
      <c r="H7" s="59">
        <v>0</v>
      </c>
    </row>
    <row r="8" spans="2:8" s="40" customFormat="1" ht="21" customHeight="1">
      <c r="B8" s="88" t="s">
        <v>106</v>
      </c>
      <c r="C8" s="93">
        <f>SUM(C7:C7)</f>
        <v>11914</v>
      </c>
      <c r="D8" s="93">
        <f>SUM(D7:D7)</f>
        <v>0</v>
      </c>
      <c r="E8" s="95"/>
      <c r="F8" s="97" t="s">
        <v>106</v>
      </c>
      <c r="G8" s="93">
        <f>SUM(G7:G7)</f>
        <v>1459</v>
      </c>
      <c r="H8" s="93">
        <f>SUM(H7:H7)</f>
        <v>0</v>
      </c>
    </row>
    <row r="9" spans="2:8" s="40" customFormat="1" ht="16.149999999999999" customHeight="1">
      <c r="B9" s="89" t="s">
        <v>107</v>
      </c>
      <c r="C9" s="94"/>
      <c r="D9" s="94"/>
      <c r="E9" s="95"/>
      <c r="F9" s="94" t="s">
        <v>107</v>
      </c>
      <c r="G9" s="94"/>
      <c r="H9" s="94"/>
    </row>
    <row r="10" spans="2:8" s="40" customFormat="1" ht="16.149999999999999" customHeight="1">
      <c r="B10" s="89" t="s">
        <v>109</v>
      </c>
      <c r="C10" s="94"/>
      <c r="D10" s="94"/>
      <c r="E10" s="95"/>
      <c r="F10" s="94" t="s">
        <v>109</v>
      </c>
      <c r="G10" s="94"/>
      <c r="H10" s="94"/>
    </row>
    <row r="11" spans="2:8" s="40" customFormat="1" ht="21" customHeight="1">
      <c r="B11" s="71" t="s">
        <v>218</v>
      </c>
      <c r="C11" s="59">
        <v>70982</v>
      </c>
      <c r="D11" s="59">
        <v>7001</v>
      </c>
      <c r="E11" s="95"/>
      <c r="F11" s="59" t="s">
        <v>218</v>
      </c>
      <c r="G11" s="59">
        <v>43461</v>
      </c>
      <c r="H11" s="59">
        <v>4287</v>
      </c>
    </row>
    <row r="12" spans="2:8" s="40" customFormat="1" ht="21" customHeight="1">
      <c r="B12" s="71" t="s">
        <v>219</v>
      </c>
      <c r="C12" s="59">
        <v>3194</v>
      </c>
      <c r="D12" s="59">
        <v>266</v>
      </c>
      <c r="E12" s="95"/>
      <c r="F12" s="59" t="s">
        <v>219</v>
      </c>
      <c r="G12" s="59">
        <v>2933</v>
      </c>
      <c r="H12" s="59">
        <v>244</v>
      </c>
    </row>
    <row r="13" spans="2:8" s="40" customFormat="1" ht="21" customHeight="1">
      <c r="B13" s="71" t="s">
        <v>220</v>
      </c>
      <c r="C13" s="59">
        <v>73880</v>
      </c>
      <c r="D13" s="59">
        <v>7121</v>
      </c>
      <c r="E13" s="95"/>
      <c r="F13" s="59" t="s">
        <v>220</v>
      </c>
      <c r="G13" s="59">
        <v>39303</v>
      </c>
      <c r="H13" s="59">
        <v>3788</v>
      </c>
    </row>
    <row r="14" spans="2:8" s="40" customFormat="1" ht="21" customHeight="1">
      <c r="B14" s="71" t="s">
        <v>82</v>
      </c>
      <c r="C14" s="59">
        <v>3854</v>
      </c>
      <c r="D14" s="59">
        <v>414</v>
      </c>
      <c r="E14" s="95"/>
      <c r="F14" s="59" t="s">
        <v>82</v>
      </c>
      <c r="G14" s="59">
        <v>1966</v>
      </c>
      <c r="H14" s="59">
        <v>211</v>
      </c>
    </row>
    <row r="15" spans="2:8" s="40" customFormat="1" ht="21" customHeight="1">
      <c r="B15" s="71" t="s">
        <v>221</v>
      </c>
      <c r="C15" s="59">
        <v>11277</v>
      </c>
      <c r="D15" s="59">
        <v>1086</v>
      </c>
      <c r="E15" s="95"/>
      <c r="F15" s="59" t="s">
        <v>221</v>
      </c>
      <c r="G15" s="59">
        <v>5979</v>
      </c>
      <c r="H15" s="59">
        <v>576</v>
      </c>
    </row>
    <row r="16" spans="2:8" s="40" customFormat="1" ht="21" customHeight="1">
      <c r="B16" s="71" t="s">
        <v>111</v>
      </c>
      <c r="C16" s="59"/>
      <c r="D16" s="59"/>
      <c r="E16" s="95"/>
      <c r="F16" s="59" t="s">
        <v>111</v>
      </c>
      <c r="G16" s="59"/>
      <c r="H16" s="59"/>
    </row>
    <row r="17" spans="2:8" s="40" customFormat="1" ht="21" customHeight="1">
      <c r="B17" s="71" t="s">
        <v>223</v>
      </c>
      <c r="C17" s="59">
        <v>6148</v>
      </c>
      <c r="D17" s="59">
        <v>717</v>
      </c>
      <c r="E17" s="95"/>
      <c r="F17" s="59" t="s">
        <v>223</v>
      </c>
      <c r="G17" s="59">
        <v>74</v>
      </c>
      <c r="H17" s="59">
        <v>0</v>
      </c>
    </row>
    <row r="18" spans="2:8" s="40" customFormat="1" ht="21" customHeight="1">
      <c r="B18" s="71" t="s">
        <v>134</v>
      </c>
      <c r="C18" s="59">
        <v>2698</v>
      </c>
      <c r="D18" s="59">
        <v>0</v>
      </c>
      <c r="E18" s="95"/>
      <c r="F18" s="59" t="s">
        <v>227</v>
      </c>
      <c r="G18" s="59">
        <v>6</v>
      </c>
      <c r="H18" s="59">
        <v>0</v>
      </c>
    </row>
    <row r="19" spans="2:8" s="40" customFormat="1" ht="21" customHeight="1">
      <c r="B19" s="71" t="s">
        <v>224</v>
      </c>
      <c r="C19" s="59">
        <v>67</v>
      </c>
      <c r="D19" s="59">
        <v>0</v>
      </c>
      <c r="E19" s="95"/>
      <c r="F19" s="59" t="s">
        <v>134</v>
      </c>
      <c r="G19" s="59">
        <v>1153</v>
      </c>
      <c r="H19" s="59">
        <v>0</v>
      </c>
    </row>
    <row r="20" spans="2:8" s="40" customFormat="1" ht="21" customHeight="1">
      <c r="B20" s="71" t="s">
        <v>50</v>
      </c>
      <c r="C20" s="59">
        <v>302</v>
      </c>
      <c r="D20" s="59">
        <v>0</v>
      </c>
      <c r="E20" s="95"/>
      <c r="F20" s="59" t="s">
        <v>228</v>
      </c>
      <c r="G20" s="59">
        <v>29</v>
      </c>
      <c r="H20" s="59">
        <v>0</v>
      </c>
    </row>
    <row r="21" spans="2:8" s="40" customFormat="1" ht="21" customHeight="1">
      <c r="B21" s="71" t="s">
        <v>225</v>
      </c>
      <c r="C21" s="59">
        <v>229</v>
      </c>
      <c r="D21" s="59">
        <v>0</v>
      </c>
      <c r="E21" s="95"/>
      <c r="F21" s="59" t="s">
        <v>226</v>
      </c>
      <c r="G21" s="59">
        <v>6685</v>
      </c>
      <c r="H21" s="59">
        <v>0</v>
      </c>
    </row>
    <row r="22" spans="2:8" s="40" customFormat="1" ht="21" customHeight="1">
      <c r="B22" s="71" t="s">
        <v>1</v>
      </c>
      <c r="C22" s="59">
        <v>0</v>
      </c>
      <c r="D22" s="59">
        <v>0</v>
      </c>
      <c r="E22" s="95"/>
      <c r="F22" s="59"/>
      <c r="G22" s="59"/>
      <c r="H22" s="59"/>
    </row>
    <row r="23" spans="2:8" s="40" customFormat="1" ht="21" customHeight="1">
      <c r="B23" s="71" t="s">
        <v>226</v>
      </c>
      <c r="C23" s="59">
        <v>34238</v>
      </c>
      <c r="D23" s="59">
        <v>0</v>
      </c>
      <c r="E23" s="95"/>
      <c r="F23" s="59"/>
      <c r="G23" s="59"/>
      <c r="H23" s="59"/>
    </row>
    <row r="24" spans="2:8" s="40" customFormat="1" ht="21" customHeight="1">
      <c r="B24" s="88" t="s">
        <v>106</v>
      </c>
      <c r="C24" s="93">
        <f>SUM(C11:C23)</f>
        <v>206869</v>
      </c>
      <c r="D24" s="93">
        <f>SUM(D11:D23)</f>
        <v>16605</v>
      </c>
      <c r="E24" s="95"/>
      <c r="F24" s="97" t="s">
        <v>106</v>
      </c>
      <c r="G24" s="93">
        <f>SUM(G11:G23)</f>
        <v>101589</v>
      </c>
      <c r="H24" s="93">
        <f>SUM(H11:H23)</f>
        <v>9106</v>
      </c>
    </row>
    <row r="25" spans="2:8" s="40" customFormat="1" ht="21" customHeight="1">
      <c r="B25" s="57" t="s">
        <v>25</v>
      </c>
      <c r="C25" s="92">
        <f>C8+C24</f>
        <v>218783</v>
      </c>
      <c r="D25" s="92">
        <f>D8+D24</f>
        <v>16605</v>
      </c>
      <c r="E25" s="95"/>
      <c r="F25" s="98" t="s">
        <v>25</v>
      </c>
      <c r="G25" s="92">
        <f>G8+G24</f>
        <v>103048</v>
      </c>
      <c r="H25" s="92">
        <f>H8+H24</f>
        <v>9106</v>
      </c>
    </row>
    <row r="26" spans="2:8" ht="6.75" customHeight="1">
      <c r="B26" s="90"/>
      <c r="C26" s="78"/>
      <c r="D26" s="78"/>
      <c r="E26" s="79"/>
      <c r="F26" s="79"/>
      <c r="G26" s="79"/>
      <c r="H26" s="83"/>
    </row>
    <row r="27" spans="2:8" ht="18.75" customHeight="1">
      <c r="C27" s="79"/>
      <c r="D27" s="79"/>
      <c r="E27" s="79"/>
      <c r="F27" s="79"/>
      <c r="G27" s="79"/>
      <c r="H27" s="83"/>
    </row>
    <row r="28" spans="2:8">
      <c r="C28" s="27"/>
      <c r="D28" s="27"/>
      <c r="E28" s="27"/>
      <c r="F28" s="27"/>
    </row>
  </sheetData>
  <phoneticPr fontId="3"/>
  <pageMargins left="0.59055118110236227" right="0.11811023622047245" top="0.36" bottom="0.24" header="0.23" footer="0.2"/>
  <pageSetup paperSize="9" scale="120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L18"/>
  <sheetViews>
    <sheetView view="pageBreakPreview" topLeftCell="A10" zoomScale="130" zoomScaleSheetLayoutView="130" workbookViewId="0">
      <selection activeCell="N18" sqref="N18"/>
    </sheetView>
  </sheetViews>
  <sheetFormatPr defaultRowHeight="13.5"/>
  <cols>
    <col min="1" max="1" width="4.375" style="1" customWidth="1"/>
    <col min="2" max="2" width="12" style="1" customWidth="1"/>
    <col min="3" max="3" width="8.625" style="1" customWidth="1"/>
    <col min="4" max="4" width="11.625" style="1" customWidth="1"/>
    <col min="5" max="9" width="8.625" style="1" customWidth="1"/>
    <col min="10" max="11" width="9.125" style="1" customWidth="1"/>
    <col min="12" max="12" width="8.625" style="1" customWidth="1"/>
    <col min="13" max="13" width="0.625" style="1" customWidth="1"/>
    <col min="14" max="14" width="5.375" style="1" customWidth="1"/>
    <col min="15" max="16384" width="9" style="1" customWidth="1"/>
  </cols>
  <sheetData>
    <row r="1" spans="2:12" ht="16.5" customHeight="1"/>
    <row r="2" spans="2:12">
      <c r="B2" s="55" t="s">
        <v>112</v>
      </c>
    </row>
    <row r="3" spans="2:12">
      <c r="B3" s="99" t="s">
        <v>113</v>
      </c>
      <c r="C3" s="104"/>
      <c r="D3" s="104"/>
      <c r="E3" s="104"/>
      <c r="F3" s="104"/>
      <c r="G3" s="104"/>
      <c r="H3" s="104"/>
      <c r="I3" s="104"/>
      <c r="J3" s="104"/>
      <c r="K3" s="104"/>
      <c r="L3" s="120" t="s">
        <v>199</v>
      </c>
    </row>
    <row r="4" spans="2:12" ht="15.95" customHeight="1">
      <c r="B4" s="100" t="s">
        <v>35</v>
      </c>
      <c r="C4" s="105" t="s">
        <v>114</v>
      </c>
      <c r="D4" s="109"/>
      <c r="E4" s="112" t="s">
        <v>115</v>
      </c>
      <c r="F4" s="100" t="s">
        <v>116</v>
      </c>
      <c r="G4" s="100" t="s">
        <v>110</v>
      </c>
      <c r="H4" s="100" t="s">
        <v>117</v>
      </c>
      <c r="I4" s="105" t="s">
        <v>118</v>
      </c>
      <c r="J4" s="117"/>
      <c r="K4" s="119"/>
      <c r="L4" s="100" t="s">
        <v>119</v>
      </c>
    </row>
    <row r="5" spans="2:12" ht="15.95" customHeight="1">
      <c r="B5" s="101"/>
      <c r="C5" s="106"/>
      <c r="D5" s="110" t="s">
        <v>121</v>
      </c>
      <c r="E5" s="113"/>
      <c r="F5" s="106"/>
      <c r="G5" s="106"/>
      <c r="H5" s="106"/>
      <c r="I5" s="116"/>
      <c r="J5" s="118" t="s">
        <v>122</v>
      </c>
      <c r="K5" s="118" t="s">
        <v>67</v>
      </c>
      <c r="L5" s="106"/>
    </row>
    <row r="6" spans="2:12" ht="24.95" customHeight="1">
      <c r="B6" s="102" t="s">
        <v>123</v>
      </c>
      <c r="C6" s="107"/>
      <c r="D6" s="111"/>
      <c r="E6" s="114"/>
      <c r="F6" s="115"/>
      <c r="G6" s="115"/>
      <c r="H6" s="115"/>
      <c r="I6" s="115"/>
      <c r="J6" s="115"/>
      <c r="K6" s="115"/>
      <c r="L6" s="115"/>
    </row>
    <row r="7" spans="2:12" ht="24.95" customHeight="1">
      <c r="B7" s="102" t="s">
        <v>124</v>
      </c>
      <c r="C7" s="107">
        <v>4104261</v>
      </c>
      <c r="D7" s="111">
        <v>173790</v>
      </c>
      <c r="E7" s="114">
        <v>63791</v>
      </c>
      <c r="F7" s="115">
        <v>0</v>
      </c>
      <c r="G7" s="115">
        <v>4040470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</row>
    <row r="8" spans="2:12" ht="24.95" customHeight="1">
      <c r="B8" s="102" t="s">
        <v>126</v>
      </c>
      <c r="C8" s="107">
        <v>59137</v>
      </c>
      <c r="D8" s="111">
        <v>8997</v>
      </c>
      <c r="E8" s="114">
        <v>59137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</row>
    <row r="9" spans="2:12" ht="24.95" customHeight="1">
      <c r="B9" s="102" t="s">
        <v>128</v>
      </c>
      <c r="C9" s="107">
        <v>155700</v>
      </c>
      <c r="D9" s="111">
        <v>0</v>
      </c>
      <c r="E9" s="114">
        <v>0</v>
      </c>
      <c r="F9" s="115">
        <v>0</v>
      </c>
      <c r="G9" s="115">
        <v>155700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</row>
    <row r="10" spans="2:12" ht="24.95" customHeight="1">
      <c r="B10" s="102" t="s">
        <v>129</v>
      </c>
      <c r="C10" s="107">
        <v>483349</v>
      </c>
      <c r="D10" s="111">
        <v>31101</v>
      </c>
      <c r="E10" s="114">
        <v>172749</v>
      </c>
      <c r="F10" s="115">
        <v>0</v>
      </c>
      <c r="G10" s="115">
        <v>310600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</row>
    <row r="11" spans="2:12" ht="24.95" customHeight="1">
      <c r="B11" s="102" t="s">
        <v>130</v>
      </c>
      <c r="C11" s="107">
        <v>5144318</v>
      </c>
      <c r="D11" s="111">
        <v>924645</v>
      </c>
      <c r="E11" s="114">
        <v>1938</v>
      </c>
      <c r="F11" s="115">
        <v>19182</v>
      </c>
      <c r="G11" s="115">
        <v>2388490</v>
      </c>
      <c r="H11" s="115">
        <v>0</v>
      </c>
      <c r="I11" s="115">
        <v>0</v>
      </c>
      <c r="J11" s="115">
        <v>0</v>
      </c>
      <c r="K11" s="115">
        <v>0</v>
      </c>
      <c r="L11" s="115">
        <v>2734708</v>
      </c>
    </row>
    <row r="12" spans="2:12" ht="24.95" customHeight="1">
      <c r="B12" s="102" t="s">
        <v>131</v>
      </c>
      <c r="C12" s="107">
        <v>7397701</v>
      </c>
      <c r="D12" s="111">
        <v>699607</v>
      </c>
      <c r="E12" s="114">
        <v>484294</v>
      </c>
      <c r="F12" s="115">
        <v>2057121</v>
      </c>
      <c r="G12" s="115">
        <v>3476286</v>
      </c>
      <c r="H12" s="115">
        <v>0</v>
      </c>
      <c r="I12" s="115">
        <v>0</v>
      </c>
      <c r="J12" s="115">
        <v>0</v>
      </c>
      <c r="K12" s="115">
        <v>0</v>
      </c>
      <c r="L12" s="115">
        <v>1380000</v>
      </c>
    </row>
    <row r="13" spans="2:12" ht="24.95" customHeight="1">
      <c r="B13" s="102" t="s">
        <v>132</v>
      </c>
      <c r="C13" s="107"/>
      <c r="D13" s="111"/>
      <c r="E13" s="114"/>
      <c r="F13" s="115"/>
      <c r="G13" s="115"/>
      <c r="H13" s="115"/>
      <c r="I13" s="115"/>
      <c r="J13" s="115"/>
      <c r="K13" s="115"/>
      <c r="L13" s="115"/>
    </row>
    <row r="14" spans="2:12" ht="24.95" customHeight="1">
      <c r="B14" s="102" t="s">
        <v>133</v>
      </c>
      <c r="C14" s="107">
        <v>15424805</v>
      </c>
      <c r="D14" s="111">
        <v>1271105</v>
      </c>
      <c r="E14" s="114">
        <v>15344377</v>
      </c>
      <c r="F14" s="115">
        <v>80428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</row>
    <row r="15" spans="2:12" ht="24.95" customHeight="1">
      <c r="B15" s="102" t="s">
        <v>135</v>
      </c>
      <c r="C15" s="107">
        <v>169609</v>
      </c>
      <c r="D15" s="111">
        <v>51124</v>
      </c>
      <c r="E15" s="114">
        <v>169609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</row>
    <row r="16" spans="2:12" ht="24.95" customHeight="1">
      <c r="B16" s="102" t="s">
        <v>94</v>
      </c>
      <c r="C16" s="107">
        <v>0</v>
      </c>
      <c r="D16" s="111">
        <v>0</v>
      </c>
      <c r="E16" s="114">
        <v>0</v>
      </c>
      <c r="F16" s="115">
        <v>0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</row>
    <row r="17" spans="2:12" ht="24.95" customHeight="1">
      <c r="B17" s="102" t="s">
        <v>60</v>
      </c>
      <c r="C17" s="107">
        <v>133652</v>
      </c>
      <c r="D17" s="111">
        <v>0</v>
      </c>
      <c r="E17" s="114">
        <v>133652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</row>
    <row r="18" spans="2:12" ht="24.95" customHeight="1">
      <c r="B18" s="103" t="s">
        <v>25</v>
      </c>
      <c r="C18" s="108">
        <f t="shared" ref="C18:L18" si="0">SUM(C6:C17)</f>
        <v>33072532</v>
      </c>
      <c r="D18" s="111">
        <f t="shared" si="0"/>
        <v>3160369</v>
      </c>
      <c r="E18" s="114">
        <f t="shared" si="0"/>
        <v>16429547</v>
      </c>
      <c r="F18" s="115">
        <f t="shared" si="0"/>
        <v>2156731</v>
      </c>
      <c r="G18" s="115">
        <f t="shared" si="0"/>
        <v>10371546</v>
      </c>
      <c r="H18" s="115">
        <f t="shared" si="0"/>
        <v>0</v>
      </c>
      <c r="I18" s="115">
        <f t="shared" si="0"/>
        <v>0</v>
      </c>
      <c r="J18" s="115">
        <f t="shared" si="0"/>
        <v>0</v>
      </c>
      <c r="K18" s="115">
        <f t="shared" si="0"/>
        <v>0</v>
      </c>
      <c r="L18" s="115">
        <f t="shared" si="0"/>
        <v>4114708</v>
      </c>
    </row>
    <row r="19" spans="2:12" ht="3.75" customHeight="1"/>
    <row r="20" spans="2:12" ht="12" customHeight="1"/>
  </sheetData>
  <mergeCells count="8">
    <mergeCell ref="B4:B5"/>
    <mergeCell ref="C4:C5"/>
    <mergeCell ref="E4:E5"/>
    <mergeCell ref="F4:F5"/>
    <mergeCell ref="G4:G5"/>
    <mergeCell ref="H4:H5"/>
    <mergeCell ref="I4:I5"/>
    <mergeCell ref="L4:L5"/>
  </mergeCells>
  <phoneticPr fontId="3"/>
  <printOptions horizontalCentered="1"/>
  <pageMargins left="0.11811023622047245" right="0.11811023622047245" top="0.35433070866141736" bottom="0.15748031496062992" header="0.31496062992125984" footer="0.31496062992125984"/>
  <pageSetup paperSize="9" scale="123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17"/>
  <sheetViews>
    <sheetView view="pageBreakPreview" zoomScale="90" zoomScaleNormal="80" zoomScaleSheetLayoutView="90" workbookViewId="0">
      <selection activeCell="F9" sqref="F9:F10"/>
    </sheetView>
  </sheetViews>
  <sheetFormatPr defaultRowHeight="13.5"/>
  <cols>
    <col min="1" max="1" width="5.875" style="121" customWidth="1"/>
    <col min="2" max="2" width="20.625" style="121" customWidth="1"/>
    <col min="3" max="11" width="11.625" style="121" customWidth="1"/>
    <col min="12" max="12" width="0.875" style="121" customWidth="1"/>
    <col min="13" max="13" width="13.625" style="121" customWidth="1"/>
    <col min="14" max="14" width="11.75" bestFit="1" customWidth="1"/>
  </cols>
  <sheetData>
    <row r="1" spans="1:14" s="121" customFormat="1" ht="46.5" customHeight="1"/>
    <row r="2" spans="1:14" s="121" customFormat="1" ht="19.5" customHeight="1">
      <c r="B2" s="123" t="s">
        <v>91</v>
      </c>
      <c r="C2" s="129"/>
      <c r="D2" s="129"/>
      <c r="E2" s="129"/>
      <c r="F2" s="129"/>
      <c r="G2" s="129"/>
      <c r="H2" s="129"/>
      <c r="I2" s="129"/>
      <c r="J2" s="142" t="s">
        <v>199</v>
      </c>
      <c r="K2" s="129"/>
      <c r="L2" s="129"/>
    </row>
    <row r="3" spans="1:14" s="121" customFormat="1" ht="27" customHeight="1">
      <c r="B3" s="124" t="s">
        <v>114</v>
      </c>
      <c r="C3" s="130" t="s">
        <v>138</v>
      </c>
      <c r="D3" s="136" t="s">
        <v>105</v>
      </c>
      <c r="E3" s="136" t="s">
        <v>120</v>
      </c>
      <c r="F3" s="136" t="s">
        <v>140</v>
      </c>
      <c r="G3" s="136" t="s">
        <v>141</v>
      </c>
      <c r="H3" s="136" t="s">
        <v>142</v>
      </c>
      <c r="I3" s="136" t="s">
        <v>143</v>
      </c>
      <c r="J3" s="136" t="s">
        <v>144</v>
      </c>
      <c r="K3" s="147"/>
    </row>
    <row r="4" spans="1:14" s="121" customFormat="1" ht="18" customHeight="1">
      <c r="B4" s="125"/>
      <c r="C4" s="131"/>
      <c r="D4" s="137"/>
      <c r="E4" s="137"/>
      <c r="F4" s="137"/>
      <c r="G4" s="137"/>
      <c r="H4" s="137"/>
      <c r="I4" s="137"/>
      <c r="J4" s="137"/>
      <c r="K4" s="148"/>
    </row>
    <row r="5" spans="1:14" s="121" customFormat="1" ht="30" customHeight="1">
      <c r="B5" s="126">
        <v>33072532</v>
      </c>
      <c r="C5" s="132">
        <v>32286672</v>
      </c>
      <c r="D5" s="138">
        <v>479908</v>
      </c>
      <c r="E5" s="138">
        <v>27108</v>
      </c>
      <c r="F5" s="138">
        <v>0</v>
      </c>
      <c r="G5" s="138">
        <v>27947</v>
      </c>
      <c r="H5" s="138">
        <v>7990</v>
      </c>
      <c r="I5" s="138">
        <v>16165</v>
      </c>
      <c r="J5" s="146">
        <v>3.9899999999999996e-003</v>
      </c>
      <c r="K5" s="149"/>
      <c r="M5" s="150"/>
    </row>
    <row r="6" spans="1:14" s="121" customFormat="1">
      <c r="M6" s="150"/>
    </row>
    <row r="7" spans="1:14" s="121" customFormat="1"/>
    <row r="8" spans="1:14" s="121" customFormat="1" ht="19.5" customHeight="1">
      <c r="B8" s="123" t="s">
        <v>146</v>
      </c>
      <c r="C8" s="129"/>
      <c r="D8" s="129"/>
      <c r="E8" s="129"/>
      <c r="F8" s="129"/>
      <c r="G8" s="129"/>
      <c r="H8" s="129"/>
      <c r="I8" s="129"/>
      <c r="J8" s="129"/>
      <c r="K8" s="142" t="s">
        <v>229</v>
      </c>
    </row>
    <row r="9" spans="1:14" s="121" customFormat="1">
      <c r="B9" s="124" t="s">
        <v>114</v>
      </c>
      <c r="C9" s="130" t="s">
        <v>148</v>
      </c>
      <c r="D9" s="136" t="s">
        <v>149</v>
      </c>
      <c r="E9" s="136" t="s">
        <v>150</v>
      </c>
      <c r="F9" s="136" t="s">
        <v>125</v>
      </c>
      <c r="G9" s="136" t="s">
        <v>127</v>
      </c>
      <c r="H9" s="136" t="s">
        <v>32</v>
      </c>
      <c r="I9" s="136" t="s">
        <v>151</v>
      </c>
      <c r="J9" s="136" t="s">
        <v>152</v>
      </c>
      <c r="K9" s="136" t="s">
        <v>153</v>
      </c>
    </row>
    <row r="10" spans="1:14" s="121" customFormat="1">
      <c r="B10" s="125"/>
      <c r="C10" s="131"/>
      <c r="D10" s="137"/>
      <c r="E10" s="137"/>
      <c r="F10" s="137"/>
      <c r="G10" s="137"/>
      <c r="H10" s="137"/>
      <c r="I10" s="137"/>
      <c r="J10" s="137"/>
      <c r="K10" s="137"/>
      <c r="M10" s="150"/>
    </row>
    <row r="11" spans="1:14" s="121" customFormat="1" ht="34.15" customHeight="1">
      <c r="B11" s="126">
        <v>33072532</v>
      </c>
      <c r="C11" s="132">
        <v>3160369</v>
      </c>
      <c r="D11" s="138">
        <v>2980171</v>
      </c>
      <c r="E11" s="138">
        <v>3028403</v>
      </c>
      <c r="F11" s="138">
        <v>3047897</v>
      </c>
      <c r="G11" s="138">
        <v>2899367</v>
      </c>
      <c r="H11" s="138">
        <v>11429443</v>
      </c>
      <c r="I11" s="138">
        <v>5061816</v>
      </c>
      <c r="J11" s="138">
        <v>1447104</v>
      </c>
      <c r="K11" s="138">
        <v>17962</v>
      </c>
      <c r="M11" s="150"/>
      <c r="N11" s="150"/>
    </row>
    <row r="12" spans="1:14" s="121" customFormat="1">
      <c r="A12" s="122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2"/>
      <c r="M12" s="150"/>
    </row>
    <row r="13" spans="1:14" s="121" customFormat="1">
      <c r="A13" s="122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2"/>
      <c r="M13" s="150"/>
    </row>
    <row r="14" spans="1:14" s="121" customFormat="1" ht="19.5" customHeight="1">
      <c r="B14" s="123" t="s">
        <v>154</v>
      </c>
      <c r="E14" s="129"/>
      <c r="F14" s="129"/>
      <c r="G14" s="129"/>
      <c r="H14" s="142" t="s">
        <v>199</v>
      </c>
    </row>
    <row r="15" spans="1:14" s="121" customFormat="1" ht="13.15" customHeight="1">
      <c r="B15" s="124" t="s">
        <v>80</v>
      </c>
      <c r="C15" s="133" t="s">
        <v>155</v>
      </c>
      <c r="D15" s="139"/>
      <c r="E15" s="139"/>
      <c r="F15" s="139"/>
      <c r="G15" s="139"/>
      <c r="H15" s="143"/>
    </row>
    <row r="16" spans="1:14" ht="20.25" customHeight="1">
      <c r="B16" s="125"/>
      <c r="C16" s="134"/>
      <c r="D16" s="140"/>
      <c r="E16" s="140"/>
      <c r="F16" s="140"/>
      <c r="G16" s="140"/>
      <c r="H16" s="144"/>
    </row>
    <row r="17" spans="2:8" ht="32.450000000000003" customHeight="1">
      <c r="B17" s="128">
        <v>0</v>
      </c>
      <c r="C17" s="135" t="s">
        <v>186</v>
      </c>
      <c r="D17" s="141"/>
      <c r="E17" s="141"/>
      <c r="F17" s="141"/>
      <c r="G17" s="141"/>
      <c r="H17" s="145"/>
    </row>
  </sheetData>
  <mergeCells count="23">
    <mergeCell ref="C17:H17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B15:B16"/>
    <mergeCell ref="C15:H16"/>
  </mergeCells>
  <phoneticPr fontId="3"/>
  <printOptions horizontalCentered="1"/>
  <pageMargins left="0.19685039370078741" right="0.19685039370078741" top="0.27559055118110237" bottom="0.19685039370078741" header="0.59055118110236227" footer="0.39370078740157483"/>
  <pageSetup paperSize="9" scale="110" fitToWidth="1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G8"/>
  <sheetViews>
    <sheetView view="pageBreakPreview" zoomScale="110" zoomScaleSheetLayoutView="110" workbookViewId="0">
      <selection activeCell="F10" sqref="F10"/>
    </sheetView>
  </sheetViews>
  <sheetFormatPr defaultRowHeight="13.5"/>
  <cols>
    <col min="1" max="1" width="5.125" customWidth="1"/>
    <col min="2" max="7" width="16.625" customWidth="1"/>
    <col min="8" max="8" width="0.875" customWidth="1"/>
  </cols>
  <sheetData>
    <row r="1" spans="2:7" ht="49.5" customHeight="1"/>
    <row r="2" spans="2:7" ht="15.75" customHeight="1">
      <c r="B2" s="151" t="s">
        <v>157</v>
      </c>
      <c r="G2" s="152" t="s">
        <v>199</v>
      </c>
    </row>
    <row r="3" spans="2:7" s="40" customFormat="1" ht="23.1" customHeight="1">
      <c r="B3" s="60" t="s">
        <v>33</v>
      </c>
      <c r="C3" s="60" t="s">
        <v>160</v>
      </c>
      <c r="D3" s="60" t="s">
        <v>161</v>
      </c>
      <c r="E3" s="74" t="s">
        <v>162</v>
      </c>
      <c r="F3" s="80"/>
      <c r="G3" s="60" t="s">
        <v>163</v>
      </c>
    </row>
    <row r="4" spans="2:7" s="40" customFormat="1" ht="23.1" customHeight="1">
      <c r="B4" s="69"/>
      <c r="C4" s="69"/>
      <c r="D4" s="69"/>
      <c r="E4" s="85" t="s">
        <v>164</v>
      </c>
      <c r="F4" s="85" t="s">
        <v>166</v>
      </c>
      <c r="G4" s="69"/>
    </row>
    <row r="5" spans="2:7" s="40" customFormat="1" ht="27" customHeight="1">
      <c r="B5" s="71" t="s">
        <v>216</v>
      </c>
      <c r="C5" s="59">
        <v>5198933</v>
      </c>
      <c r="D5" s="59">
        <v>1653</v>
      </c>
      <c r="E5" s="59">
        <v>42616</v>
      </c>
      <c r="F5" s="59"/>
      <c r="G5" s="59">
        <f>C5+D5-E5</f>
        <v>5157970</v>
      </c>
    </row>
    <row r="6" spans="2:7" s="40" customFormat="1" ht="27" customHeight="1">
      <c r="B6" s="71" t="s">
        <v>230</v>
      </c>
      <c r="C6" s="59">
        <v>346671</v>
      </c>
      <c r="D6" s="59">
        <v>383266</v>
      </c>
      <c r="E6" s="59">
        <v>346671</v>
      </c>
      <c r="F6" s="59"/>
      <c r="G6" s="59">
        <f>C6+D6-E6</f>
        <v>383266</v>
      </c>
    </row>
    <row r="7" spans="2:7" s="40" customFormat="1" ht="27" customHeight="1">
      <c r="B7" s="71" t="s">
        <v>45</v>
      </c>
      <c r="C7" s="59">
        <v>28228</v>
      </c>
      <c r="D7" s="59">
        <v>0</v>
      </c>
      <c r="E7" s="59">
        <v>2517</v>
      </c>
      <c r="F7" s="59"/>
      <c r="G7" s="59">
        <f>C7+D7-E7</f>
        <v>25711</v>
      </c>
    </row>
    <row r="8" spans="2:7" s="40" customFormat="1" ht="29.1" customHeight="1">
      <c r="B8" s="52" t="s">
        <v>25</v>
      </c>
      <c r="C8" s="59">
        <f>SUM(C5:C7)</f>
        <v>5573832</v>
      </c>
      <c r="D8" s="59">
        <f>SUM(D5:D7)</f>
        <v>384919</v>
      </c>
      <c r="E8" s="59">
        <f>SUM(E5:E7)</f>
        <v>391804</v>
      </c>
      <c r="F8" s="59">
        <f>SUM(F5:F7)</f>
        <v>0</v>
      </c>
      <c r="G8" s="59">
        <f>SUM(G5:G7)</f>
        <v>5566947</v>
      </c>
    </row>
    <row r="9" spans="2:7" ht="5.25" customHeight="1"/>
  </sheetData>
  <mergeCells count="5">
    <mergeCell ref="E3:F3"/>
    <mergeCell ref="B3:B4"/>
    <mergeCell ref="C3:C4"/>
    <mergeCell ref="D3:D4"/>
    <mergeCell ref="G3:G4"/>
  </mergeCells>
  <phoneticPr fontId="3"/>
  <printOptions horizontalCentered="1"/>
  <pageMargins left="0.19685039370078741" right="0.11811023622047245" top="0.35433070866141736" bottom="0.35433070866141736" header="0.31496062992125984" footer="0.31496062992125984"/>
  <pageSetup paperSize="9" scale="138" fitToWidth="1" fitToHeight="1" orientation="landscape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G22"/>
  <sheetViews>
    <sheetView view="pageBreakPreview" zoomScaleSheetLayoutView="100" workbookViewId="0">
      <selection activeCell="F10" sqref="F10"/>
    </sheetView>
  </sheetViews>
  <sheetFormatPr defaultRowHeight="13.5"/>
  <cols>
    <col min="1" max="1" width="2.5" style="1" customWidth="1"/>
    <col min="2" max="3" width="15.625" style="1" customWidth="1"/>
    <col min="4" max="4" width="43.75" style="1" customWidth="1"/>
    <col min="5" max="5" width="24.125" style="1" customWidth="1"/>
    <col min="6" max="6" width="16" style="1" customWidth="1"/>
    <col min="7" max="7" width="16.375" style="1" customWidth="1"/>
    <col min="8" max="8" width="1" style="1" customWidth="1"/>
    <col min="9" max="9" width="1.5" style="1" customWidth="1"/>
    <col min="10" max="16384" width="9" style="1" customWidth="1"/>
  </cols>
  <sheetData>
    <row r="1" spans="2:7" ht="33.75" customHeight="1"/>
    <row r="2" spans="2:7">
      <c r="B2" s="51" t="s">
        <v>167</v>
      </c>
    </row>
    <row r="3" spans="2:7">
      <c r="B3" s="51" t="s">
        <v>12</v>
      </c>
      <c r="C3" s="161"/>
      <c r="D3" s="161"/>
      <c r="G3" s="181" t="s">
        <v>108</v>
      </c>
    </row>
    <row r="4" spans="2:7" ht="27" customHeight="1">
      <c r="B4" s="153" t="s">
        <v>33</v>
      </c>
      <c r="C4" s="153"/>
      <c r="D4" s="153" t="s">
        <v>168</v>
      </c>
      <c r="E4" s="153" t="s">
        <v>170</v>
      </c>
      <c r="F4" s="177" t="s">
        <v>0</v>
      </c>
      <c r="G4" s="153" t="s">
        <v>172</v>
      </c>
    </row>
    <row r="5" spans="2:7" ht="27" customHeight="1">
      <c r="B5" s="154" t="s">
        <v>174</v>
      </c>
      <c r="C5" s="162"/>
      <c r="D5" s="169" t="s">
        <v>233</v>
      </c>
      <c r="E5" s="173" t="s">
        <v>156</v>
      </c>
      <c r="F5" s="178">
        <v>5241</v>
      </c>
      <c r="G5" s="182"/>
    </row>
    <row r="6" spans="2:7" ht="27" customHeight="1">
      <c r="B6" s="155"/>
      <c r="C6" s="163"/>
      <c r="D6" s="156" t="s">
        <v>240</v>
      </c>
      <c r="E6" s="174" t="s">
        <v>251</v>
      </c>
      <c r="F6" s="179">
        <v>28900</v>
      </c>
      <c r="G6" s="182"/>
    </row>
    <row r="7" spans="2:7" ht="27" customHeight="1">
      <c r="B7" s="155"/>
      <c r="C7" s="163"/>
      <c r="D7" s="156" t="s">
        <v>241</v>
      </c>
      <c r="E7" s="174" t="s">
        <v>248</v>
      </c>
      <c r="F7" s="179">
        <v>4277</v>
      </c>
      <c r="G7" s="182"/>
    </row>
    <row r="8" spans="2:7" ht="27" customHeight="1">
      <c r="B8" s="155"/>
      <c r="C8" s="163"/>
      <c r="D8" s="156" t="s">
        <v>237</v>
      </c>
      <c r="E8" s="174" t="s">
        <v>250</v>
      </c>
      <c r="F8" s="179">
        <v>7000</v>
      </c>
      <c r="G8" s="182"/>
    </row>
    <row r="9" spans="2:7" ht="27" customHeight="1">
      <c r="B9" s="155"/>
      <c r="C9" s="163"/>
      <c r="D9" s="156" t="s">
        <v>238</v>
      </c>
      <c r="E9" s="173" t="s">
        <v>249</v>
      </c>
      <c r="F9" s="179">
        <v>2743</v>
      </c>
      <c r="G9" s="182"/>
    </row>
    <row r="10" spans="2:7" ht="27" customHeight="1">
      <c r="B10" s="155"/>
      <c r="C10" s="163"/>
      <c r="D10" s="156" t="s">
        <v>139</v>
      </c>
      <c r="E10" s="174" t="s">
        <v>247</v>
      </c>
      <c r="F10" s="179">
        <v>8153</v>
      </c>
      <c r="G10" s="182"/>
    </row>
    <row r="11" spans="2:7" ht="27" customHeight="1">
      <c r="B11" s="155"/>
      <c r="C11" s="163"/>
      <c r="D11" s="156" t="s">
        <v>239</v>
      </c>
      <c r="E11" s="174" t="s">
        <v>248</v>
      </c>
      <c r="F11" s="179">
        <v>1450</v>
      </c>
      <c r="G11" s="182"/>
    </row>
    <row r="12" spans="2:7" ht="27" customHeight="1">
      <c r="B12" s="156"/>
      <c r="C12" s="164"/>
      <c r="D12" s="170" t="s">
        <v>176</v>
      </c>
      <c r="E12" s="175"/>
      <c r="F12" s="180">
        <f>SUM(F5:F11)</f>
        <v>57764</v>
      </c>
      <c r="G12" s="172"/>
    </row>
    <row r="13" spans="2:7" ht="27" customHeight="1">
      <c r="B13" s="157" t="s">
        <v>22</v>
      </c>
      <c r="C13" s="165"/>
      <c r="D13" s="169" t="s">
        <v>147</v>
      </c>
      <c r="E13" s="176" t="s">
        <v>232</v>
      </c>
      <c r="F13" s="179">
        <v>733265</v>
      </c>
      <c r="G13" s="182"/>
    </row>
    <row r="14" spans="2:7" ht="27" customHeight="1">
      <c r="B14" s="158"/>
      <c r="C14" s="166"/>
      <c r="D14" s="156" t="s">
        <v>222</v>
      </c>
      <c r="E14" s="176" t="s">
        <v>173</v>
      </c>
      <c r="F14" s="179">
        <v>30608</v>
      </c>
      <c r="G14" s="182"/>
    </row>
    <row r="15" spans="2:7" ht="27" customHeight="1">
      <c r="B15" s="158"/>
      <c r="C15" s="166"/>
      <c r="D15" s="156" t="s">
        <v>231</v>
      </c>
      <c r="E15" s="176" t="s">
        <v>234</v>
      </c>
      <c r="F15" s="179">
        <v>40900</v>
      </c>
      <c r="G15" s="182"/>
    </row>
    <row r="16" spans="2:7" ht="27" customHeight="1">
      <c r="B16" s="158"/>
      <c r="C16" s="166"/>
      <c r="D16" s="156" t="s">
        <v>244</v>
      </c>
      <c r="E16" s="176" t="s">
        <v>171</v>
      </c>
      <c r="F16" s="179">
        <v>610000</v>
      </c>
      <c r="G16" s="182"/>
    </row>
    <row r="17" spans="2:7" ht="27" customHeight="1">
      <c r="B17" s="158"/>
      <c r="C17" s="166"/>
      <c r="D17" s="156" t="s">
        <v>43</v>
      </c>
      <c r="E17" s="174" t="s">
        <v>246</v>
      </c>
      <c r="F17" s="179">
        <v>116932</v>
      </c>
      <c r="G17" s="182"/>
    </row>
    <row r="18" spans="2:7" ht="27" customHeight="1">
      <c r="B18" s="158"/>
      <c r="C18" s="166"/>
      <c r="D18" s="156" t="s">
        <v>236</v>
      </c>
      <c r="E18" s="176" t="s">
        <v>158</v>
      </c>
      <c r="F18" s="179">
        <v>112993</v>
      </c>
      <c r="G18" s="182"/>
    </row>
    <row r="19" spans="2:7" ht="27" customHeight="1">
      <c r="B19" s="158"/>
      <c r="C19" s="166"/>
      <c r="D19" s="156" t="s">
        <v>235</v>
      </c>
      <c r="E19" s="176" t="s">
        <v>24</v>
      </c>
      <c r="F19" s="179">
        <v>1116664</v>
      </c>
      <c r="G19" s="182"/>
    </row>
    <row r="20" spans="2:7" ht="27" customHeight="1">
      <c r="B20" s="158"/>
      <c r="C20" s="166"/>
      <c r="D20" s="159" t="s">
        <v>166</v>
      </c>
      <c r="E20" s="176"/>
      <c r="F20" s="179">
        <v>10048195</v>
      </c>
      <c r="G20" s="182"/>
    </row>
    <row r="21" spans="2:7" ht="27" customHeight="1">
      <c r="B21" s="159"/>
      <c r="C21" s="167"/>
      <c r="D21" s="171" t="s">
        <v>176</v>
      </c>
      <c r="E21" s="175"/>
      <c r="F21" s="179">
        <f>SUM(F13:F20)</f>
        <v>12809557</v>
      </c>
      <c r="G21" s="172"/>
    </row>
    <row r="22" spans="2:7" ht="27" customHeight="1">
      <c r="B22" s="160" t="s">
        <v>25</v>
      </c>
      <c r="C22" s="168"/>
      <c r="D22" s="172"/>
      <c r="E22" s="175"/>
      <c r="F22" s="178">
        <f>SUM(F21,F12)</f>
        <v>12867321</v>
      </c>
      <c r="G22" s="172"/>
    </row>
    <row r="23" spans="2:7" ht="3.75" customHeight="1"/>
    <row r="24" spans="2:7" ht="12" customHeight="1"/>
  </sheetData>
  <mergeCells count="4">
    <mergeCell ref="B4:C4"/>
    <mergeCell ref="B22:C22"/>
    <mergeCell ref="B5:C12"/>
    <mergeCell ref="B13:C21"/>
  </mergeCells>
  <phoneticPr fontId="3"/>
  <printOptions horizontalCentered="1"/>
  <pageMargins left="0.19685039370078741" right="0.19685039370078741" top="0.15748031496062992" bottom="0.15748031496062992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有形固定資産</vt:lpstr>
      <vt:lpstr>投資及び出資金の明細</vt:lpstr>
      <vt:lpstr>基金</vt:lpstr>
      <vt:lpstr>貸付金</vt:lpstr>
      <vt:lpstr>未収金及び長期延滞債権</vt:lpstr>
      <vt:lpstr>地方債（借入先別）</vt:lpstr>
      <vt:lpstr>地方債（利率別など）</vt:lpstr>
      <vt:lpstr>引当金</vt:lpstr>
      <vt:lpstr>補助金</vt:lpstr>
      <vt:lpstr>財源明細</vt:lpstr>
      <vt:lpstr>財源情報明細</vt:lpstr>
      <vt:lpstr>資金明細</vt:lpstr>
    </vt:vector>
  </TitlesOfParts>
  <Company>総務省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HC01014</cp:lastModifiedBy>
  <cp:lastPrinted>2017-11-27T04:42:20Z</cp:lastPrinted>
  <dcterms:created xsi:type="dcterms:W3CDTF">2014-03-27T08:10:30Z</dcterms:created>
  <dcterms:modified xsi:type="dcterms:W3CDTF">2023-02-02T06:15:28Z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2023-02-02T06:15:28Z</vt:filetime>
  </property>
</Properties>
</file>