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80" windowWidth="16605" windowHeight="7455" tabRatio="888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state="hidden" r:id="rId5"/>
    <sheet name="長期延滞債権及び未収金" sheetId="1" r:id="rId6"/>
    <sheet name="地方債（借入先別）" sheetId="12" r:id="rId7"/>
    <sheet name="地方債（利率別など）" sheetId="13" r:id="rId8"/>
    <sheet name="引当金" sheetId="14" r:id="rId9"/>
    <sheet name="補助金" sheetId="15" r:id="rId10"/>
    <sheet name="財源明細" sheetId="16" r:id="rId11"/>
    <sheet name="財源情報明細" sheetId="17" r:id="rId12"/>
    <sheet name="資金明細" sheetId="18" r:id="rId13"/>
  </sheets>
  <definedNames>
    <definedName name="_xlnm.Print_Area" localSheetId="0">有形固定資産!$A$1:$T$51</definedName>
    <definedName name="_xlnm.Print_Area" localSheetId="1">投資及び出資金の明細!$A$1:$M$30</definedName>
    <definedName name="_xlnm.Print_Area" localSheetId="2">基金!$B$1:$L$14</definedName>
    <definedName name="_xlnm.Print_Area" localSheetId="3">貸付金!$B$1:$I$24</definedName>
    <definedName name="_xlnm.Print_Area" localSheetId="4">未収金及び長期延滞債権!$A$1:$H$25</definedName>
    <definedName name="_xlnm.Print_Area" localSheetId="6">'地方債（借入先別）'!$A$1:$M$19</definedName>
    <definedName name="_xlnm.Print_Area" localSheetId="7">'地方債（利率別など）'!$A$1:$L$18</definedName>
    <definedName name="_xlnm.Print_Area" localSheetId="8">引当金!$A$1:$H$9</definedName>
    <definedName name="_xlnm.Print_Area" localSheetId="9">補助金!$A$1:$G$23</definedName>
    <definedName name="_xlnm.Print_Area" localSheetId="10">財源明細!$A$1:$G$20</definedName>
    <definedName name="_xlnm.Print_Area" localSheetId="11">財源情報明細!$B$1:$I$10</definedName>
    <definedName name="_xlnm.Print_Area" localSheetId="12">資金明細!$A$1:$E$8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<sst xmlns="http://schemas.openxmlformats.org/spreadsheetml/2006/main" xmlns:r="http://schemas.openxmlformats.org/officeDocument/2006/relationships" count="252" uniqueCount="252">
  <si>
    <t>金額</t>
    <rPh sb="0" eb="2">
      <t>キンガク</t>
    </rPh>
    <phoneticPr fontId="3"/>
  </si>
  <si>
    <t>　所得税返納金</t>
    <rPh sb="1" eb="4">
      <t>ショトクゼイ</t>
    </rPh>
    <rPh sb="4" eb="6">
      <t>ヘンノウ</t>
    </rPh>
    <rPh sb="6" eb="7">
      <t>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</si>
  <si>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</si>
  <si>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</si>
  <si>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市場価格のあるもの</t>
    <rPh sb="0" eb="2">
      <t>シジョウ</t>
    </rPh>
    <rPh sb="2" eb="4">
      <t>カカク</t>
    </rPh>
    <phoneticPr fontId="3"/>
  </si>
  <si>
    <t xml:space="preserve">
資本金
（E)</t>
    <rPh sb="1" eb="4">
      <t>シホンキン</t>
    </rPh>
    <phoneticPr fontId="3"/>
  </si>
  <si>
    <t>長期貸付金</t>
    <rPh sb="0" eb="2">
      <t>チョウキ</t>
    </rPh>
    <rPh sb="2" eb="5">
      <t>カシツケキン</t>
    </rPh>
    <phoneticPr fontId="3"/>
  </si>
  <si>
    <t>土地</t>
    <rPh sb="0" eb="2">
      <t>トチ</t>
    </rPh>
    <phoneticPr fontId="3"/>
  </si>
  <si>
    <t>短期貸付金</t>
    <rPh sb="0" eb="2">
      <t>タンキ</t>
    </rPh>
    <rPh sb="2" eb="5">
      <t>カシツケキン</t>
    </rPh>
    <phoneticPr fontId="3"/>
  </si>
  <si>
    <t>純資産額
（B）－（C)
（D)</t>
    <rPh sb="0" eb="3">
      <t>ジュンシサン</t>
    </rPh>
    <rPh sb="3" eb="4">
      <t>ガク</t>
    </rPh>
    <phoneticPr fontId="3"/>
  </si>
  <si>
    <t>資本的
補助金</t>
    <rPh sb="0" eb="3">
      <t>シホンテキ</t>
    </rPh>
    <rPh sb="4" eb="7">
      <t>ホジョキン</t>
    </rPh>
    <phoneticPr fontId="3"/>
  </si>
  <si>
    <t xml:space="preserve">
資産
（B)</t>
    <rPh sb="1" eb="3">
      <t>シサン</t>
    </rPh>
    <phoneticPr fontId="3"/>
  </si>
  <si>
    <t>（１）補助金等の明細</t>
    <rPh sb="3" eb="7">
      <t>ホジョキンナド</t>
    </rPh>
    <rPh sb="8" eb="10">
      <t>メイサイ</t>
    </rPh>
    <phoneticPr fontId="3"/>
  </si>
  <si>
    <t>その他</t>
    <rPh sb="2" eb="3">
      <t>ホカ</t>
    </rPh>
    <phoneticPr fontId="3"/>
  </si>
  <si>
    <t xml:space="preserve"> インフラ資産</t>
    <rPh sb="5" eb="7">
      <t>シサン</t>
    </rPh>
    <phoneticPr fontId="3"/>
  </si>
  <si>
    <t>有価証券</t>
    <rPh sb="0" eb="2">
      <t>ユウカ</t>
    </rPh>
    <rPh sb="2" eb="4">
      <t>ショウケン</t>
    </rPh>
    <phoneticPr fontId="3"/>
  </si>
  <si>
    <t>現金預金</t>
    <rPh sb="0" eb="2">
      <t>ゲンキン</t>
    </rPh>
    <rPh sb="2" eb="4">
      <t>ヨキン</t>
    </rPh>
    <phoneticPr fontId="3"/>
  </si>
  <si>
    <t xml:space="preserve">
出資金額
（A)</t>
    <rPh sb="1" eb="3">
      <t>シュッシ</t>
    </rPh>
    <rPh sb="3" eb="5">
      <t>キンガク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</si>
  <si>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</si>
  <si>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減債基金</t>
    <rPh sb="0" eb="2">
      <t>ゲンサイ</t>
    </rPh>
    <rPh sb="2" eb="4">
      <t>キキン</t>
    </rPh>
    <phoneticPr fontId="3"/>
  </si>
  <si>
    <t>消防</t>
    <rPh sb="0" eb="2">
      <t>ショウボウ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</si>
  <si>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</si>
  <si>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その他の補助金等</t>
    <rPh sb="2" eb="3">
      <t>タ</t>
    </rPh>
    <rPh sb="4" eb="7">
      <t>ホジョキン</t>
    </rPh>
    <rPh sb="7" eb="8">
      <t>ナド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</si>
  <si>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</si>
  <si>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3"/>
  </si>
  <si>
    <t>合計</t>
    <rPh sb="0" eb="2">
      <t>ゴウケイ</t>
    </rPh>
    <phoneticPr fontId="3"/>
  </si>
  <si>
    <t>飯能地域資源利活用合同会社</t>
    <rPh sb="0" eb="2">
      <t>ハンノウ</t>
    </rPh>
    <rPh sb="2" eb="4">
      <t>チイキ</t>
    </rPh>
    <rPh sb="4" eb="6">
      <t>シゲン</t>
    </rPh>
    <rPh sb="6" eb="9">
      <t>リカツヨウ</t>
    </rPh>
    <rPh sb="9" eb="11">
      <t>ゴウドウ</t>
    </rPh>
    <rPh sb="11" eb="13">
      <t>ガイシャ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</si>
  <si>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</si>
  <si>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</si>
  <si>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産業振興</t>
    <rPh sb="0" eb="2">
      <t>サンギョウ</t>
    </rPh>
    <rPh sb="2" eb="4">
      <t>シンコウ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</si>
  <si>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</si>
  <si>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</si>
  <si>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</si>
  <si>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区分</t>
    <rPh sb="0" eb="2">
      <t>クブン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</si>
  <si>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</si>
  <si>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種類</t>
    <rPh sb="0" eb="2">
      <t>シュルイ</t>
    </rPh>
    <phoneticPr fontId="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</si>
  <si>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"/>
  </si>
  <si>
    <t>取得原価
（A）×（D)
（E)</t>
    <rPh sb="0" eb="2">
      <t>シュトク</t>
    </rPh>
    <rPh sb="2" eb="4">
      <t>ゲンカ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</si>
  <si>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</si>
  <si>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</si>
  <si>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>　　航空機</t>
    <rPh sb="2" eb="5">
      <t>コウクウキ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</si>
  <si>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</si>
  <si>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"/>
  </si>
  <si>
    <t>合併処理浄化槽維持管理補助金</t>
  </si>
  <si>
    <t>　　工作物</t>
    <rPh sb="2" eb="5">
      <t>コウサクブツ</t>
    </rPh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</si>
  <si>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</si>
  <si>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</si>
  <si>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3"/>
  </si>
  <si>
    <t>福祉</t>
    <rPh sb="0" eb="2">
      <t>フクシ</t>
    </rPh>
    <phoneticPr fontId="3"/>
  </si>
  <si>
    <t>　　立木竹</t>
    <rPh sb="2" eb="4">
      <t>タチキ</t>
    </rPh>
    <rPh sb="4" eb="5">
      <t>タケ</t>
    </rPh>
    <phoneticPr fontId="3"/>
  </si>
  <si>
    <t>　土地貸付収入</t>
    <rPh sb="1" eb="3">
      <t>トチ</t>
    </rPh>
    <rPh sb="3" eb="5">
      <t>カシツケ</t>
    </rPh>
    <rPh sb="5" eb="7">
      <t>シュウニュウ</t>
    </rPh>
    <phoneticPr fontId="3"/>
  </si>
  <si>
    <t>　　建物</t>
    <rPh sb="2" eb="4">
      <t>タテモノ</t>
    </rPh>
    <phoneticPr fontId="3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</si>
  <si>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</si>
  <si>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</si>
  <si>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国庫支出金</t>
    <rPh sb="0" eb="2">
      <t>コッコ</t>
    </rPh>
    <rPh sb="2" eb="5">
      <t>シシュツキン</t>
    </rPh>
    <phoneticPr fontId="3"/>
  </si>
  <si>
    <t>　　その他</t>
    <rPh sb="4" eb="5">
      <t>タ</t>
    </rPh>
    <phoneticPr fontId="3"/>
  </si>
  <si>
    <t>総合計</t>
    <rPh sb="0" eb="2">
      <t>ソウゴウ</t>
    </rPh>
    <rPh sb="2" eb="3">
      <t>ケイ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</si>
  <si>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3"/>
  </si>
  <si>
    <t>　　土地</t>
    <rPh sb="2" eb="4">
      <t>トチ</t>
    </rPh>
    <phoneticPr fontId="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</si>
  <si>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</si>
  <si>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　　その他</t>
    <rPh sb="4" eb="5">
      <t>タ</t>
    </rPh>
    <phoneticPr fontId="25"/>
  </si>
  <si>
    <t>　　建設仮勘定</t>
    <rPh sb="2" eb="4">
      <t>ケンセツ</t>
    </rPh>
    <rPh sb="4" eb="7">
      <t>カリカンジョウ</t>
    </rPh>
    <phoneticPr fontId="3"/>
  </si>
  <si>
    <t xml:space="preserve"> 物品</t>
    <rPh sb="1" eb="3">
      <t>ブッピン</t>
    </rPh>
    <phoneticPr fontId="3"/>
  </si>
  <si>
    <t>教育</t>
    <rPh sb="0" eb="2">
      <t>キョウイク</t>
    </rPh>
    <phoneticPr fontId="3"/>
  </si>
  <si>
    <t>環境衛生</t>
    <rPh sb="0" eb="2">
      <t>カンキョウ</t>
    </rPh>
    <rPh sb="2" eb="4">
      <t>エイセイ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</si>
  <si>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</si>
  <si>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</si>
  <si>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うち住民公募債</t>
    <rPh sb="2" eb="4">
      <t>ジュウミン</t>
    </rPh>
    <rPh sb="4" eb="7">
      <t>コウボサイ</t>
    </rPh>
    <phoneticPr fontId="3"/>
  </si>
  <si>
    <t>総務</t>
    <rPh sb="0" eb="2">
      <t>ソウム</t>
    </rPh>
    <phoneticPr fontId="3"/>
  </si>
  <si>
    <t>③投資及び出資金の明細</t>
  </si>
  <si>
    <t xml:space="preserve">
負債
（C)</t>
    <rPh sb="1" eb="3">
      <t>フサイ</t>
    </rPh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</si>
  <si>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</si>
  <si>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</si>
  <si>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</si>
  <si>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</si>
  <si>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>固定資産　合計</t>
    <rPh sb="0" eb="2">
      <t>コテイ</t>
    </rPh>
    <rPh sb="2" eb="4">
      <t>シサン</t>
    </rPh>
    <rPh sb="5" eb="7">
      <t>ゴウケイ</t>
    </rPh>
    <phoneticPr fontId="3"/>
  </si>
  <si>
    <t>評価差額
（C）－（E)
（F)</t>
    <rPh sb="0" eb="2">
      <t>ヒョウカ</t>
    </rPh>
    <rPh sb="2" eb="4">
      <t>サガク</t>
    </rPh>
    <phoneticPr fontId="3"/>
  </si>
  <si>
    <t>相手先名</t>
    <rPh sb="0" eb="3">
      <t>アイテサキ</t>
    </rPh>
    <rPh sb="3" eb="4">
      <t>メイ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</si>
  <si>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</si>
  <si>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</si>
  <si>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6"/>
  </si>
  <si>
    <t>出資割合（％）
（A）/（E)
（F)</t>
    <rPh sb="0" eb="2">
      <t>シュッシ</t>
    </rPh>
    <rPh sb="2" eb="4">
      <t>ワリアイ</t>
    </rPh>
    <phoneticPr fontId="3"/>
  </si>
  <si>
    <t>　軽自動車税</t>
    <rPh sb="1" eb="5">
      <t>ケイジドウシャ</t>
    </rPh>
    <rPh sb="5" eb="6">
      <t>ゼイ</t>
    </rPh>
    <phoneticPr fontId="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</si>
  <si>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3"/>
  </si>
  <si>
    <t>実質価額
（D)×（F)
（G)</t>
    <rPh sb="0" eb="2">
      <t>ジッシツ</t>
    </rPh>
    <rPh sb="2" eb="4">
      <t>カガク</t>
    </rPh>
    <phoneticPr fontId="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</si>
  <si>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</si>
  <si>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3"/>
  </si>
  <si>
    <r>
      <t xml:space="preserve">合計
</t>
    </r>
    <r>
      <rPr>
        <sz val="8"/>
        <color auto="1"/>
        <rFont val="ＭＳ Ｐゴシック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</si>
  <si>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④基金の明細</t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</si>
  <si>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</si>
  <si>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</si>
  <si>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</si>
  <si>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</si>
  <si>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3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</si>
  <si>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</si>
  <si>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</si>
  <si>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地方三公社</t>
    <rPh sb="0" eb="2">
      <t>チホウ</t>
    </rPh>
    <rPh sb="2" eb="5">
      <t>サンコウシャ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</si>
  <si>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3"/>
  </si>
  <si>
    <t>その他の貸付金</t>
    <rPh sb="2" eb="3">
      <t>タ</t>
    </rPh>
    <rPh sb="4" eb="7">
      <t>カシツケキン</t>
    </rPh>
    <phoneticPr fontId="3"/>
  </si>
  <si>
    <t>⑤貸付金の明細</t>
  </si>
  <si>
    <t>地方税</t>
    <rPh sb="0" eb="3">
      <t>チホウゼイ</t>
    </rPh>
    <phoneticPr fontId="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</si>
  <si>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"/>
  </si>
  <si>
    <t>⑦未収金の明細</t>
    <rPh sb="1" eb="4">
      <t>ミシュウキン</t>
    </rPh>
    <rPh sb="5" eb="7">
      <t>メイサイ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</si>
  <si>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</si>
  <si>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</si>
  <si>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1.5％超
2.0％以下</t>
    <rPh sb="4" eb="5">
      <t>チョウ</t>
    </rPh>
    <rPh sb="10" eb="12">
      <t>イカ</t>
    </rPh>
    <phoneticPr fontId="26"/>
  </si>
  <si>
    <t>小計</t>
    <rPh sb="0" eb="2">
      <t>ショウケイ</t>
    </rPh>
    <phoneticPr fontId="3"/>
  </si>
  <si>
    <t>【未収金】</t>
    <rPh sb="1" eb="4">
      <t>ミシュウキン</t>
    </rPh>
    <phoneticPr fontId="3"/>
  </si>
  <si>
    <t>（単位：千円）</t>
    <rPh sb="1" eb="3">
      <t>タンイ</t>
    </rPh>
    <rPh sb="4" eb="6">
      <t>センエン</t>
    </rPh>
    <phoneticPr fontId="27"/>
  </si>
  <si>
    <t>税等未収金</t>
    <rPh sb="0" eb="1">
      <t>ゼイ</t>
    </rPh>
    <rPh sb="1" eb="2">
      <t>ナド</t>
    </rPh>
    <rPh sb="2" eb="5">
      <t>ミシュウキン</t>
    </rPh>
    <phoneticPr fontId="3"/>
  </si>
  <si>
    <t>市中銀行</t>
    <rPh sb="0" eb="2">
      <t>シチュウ</t>
    </rPh>
    <rPh sb="2" eb="4">
      <t>ギンコウ</t>
    </rPh>
    <phoneticPr fontId="26"/>
  </si>
  <si>
    <t>その他の未収金</t>
    <rPh sb="2" eb="3">
      <t>タ</t>
    </rPh>
    <rPh sb="4" eb="7">
      <t>ミシュウキン</t>
    </rPh>
    <phoneticPr fontId="3"/>
  </si>
  <si>
    <t>（２）負債項目の明細</t>
    <rPh sb="3" eb="5">
      <t>フサイ</t>
    </rPh>
    <rPh sb="5" eb="7">
      <t>コウモク</t>
    </rPh>
    <rPh sb="8" eb="10">
      <t>メイサイ</t>
    </rPh>
    <phoneticPr fontId="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</si>
  <si>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3"/>
  </si>
  <si>
    <t>地方債残高</t>
    <rPh sb="0" eb="3">
      <t>チホウサイ</t>
    </rPh>
    <rPh sb="3" eb="5">
      <t>ザンダカ</t>
    </rPh>
    <phoneticPr fontId="26"/>
  </si>
  <si>
    <t>政府資金</t>
    <rPh sb="0" eb="2">
      <t>セイフ</t>
    </rPh>
    <rPh sb="2" eb="4">
      <t>シキン</t>
    </rPh>
    <phoneticPr fontId="2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</si>
  <si>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6"/>
  </si>
  <si>
    <t>その他の
金融機関</t>
    <rPh sb="2" eb="3">
      <t>タ</t>
    </rPh>
    <rPh sb="5" eb="7">
      <t>キンユウ</t>
    </rPh>
    <rPh sb="7" eb="9">
      <t>キカン</t>
    </rPh>
    <phoneticPr fontId="26"/>
  </si>
  <si>
    <t>市場公募債</t>
    <rPh sb="0" eb="2">
      <t>シジョウ</t>
    </rPh>
    <rPh sb="2" eb="5">
      <t>コウボサイ</t>
    </rPh>
    <phoneticPr fontId="26"/>
  </si>
  <si>
    <t>その他</t>
    <rPh sb="2" eb="3">
      <t>タ</t>
    </rPh>
    <phoneticPr fontId="26"/>
  </si>
  <si>
    <t>2.0％超
2.5％以下</t>
    <rPh sb="4" eb="5">
      <t>チョウ</t>
    </rPh>
    <rPh sb="10" eb="12">
      <t>イカ</t>
    </rPh>
    <phoneticPr fontId="26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</si>
  <si>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</si>
  <si>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</si>
  <si>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【通常分】</t>
    <rPh sb="1" eb="3">
      <t>ツウジョウ</t>
    </rPh>
    <rPh sb="3" eb="4">
      <t>ブン</t>
    </rPh>
    <phoneticPr fontId="3"/>
  </si>
  <si>
    <t>　　一般公共事業</t>
    <rPh sb="2" eb="4">
      <t>イッパン</t>
    </rPh>
    <rPh sb="4" eb="6">
      <t>コウキョウ</t>
    </rPh>
    <rPh sb="6" eb="8">
      <t>ジギョウ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</si>
  <si>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</si>
  <si>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　　公営住宅建設</t>
    <rPh sb="2" eb="4">
      <t>コウエイ</t>
    </rPh>
    <rPh sb="4" eb="6">
      <t>ジュウタク</t>
    </rPh>
    <rPh sb="6" eb="8">
      <t>ケンセツ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</si>
  <si>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</si>
  <si>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　　災害復旧</t>
    <rPh sb="2" eb="4">
      <t>サイガイ</t>
    </rPh>
    <rPh sb="4" eb="6">
      <t>フッキュウ</t>
    </rPh>
    <phoneticPr fontId="3"/>
  </si>
  <si>
    <t>　　教育・福祉施設</t>
    <rPh sb="2" eb="4">
      <t>キョウイク</t>
    </rPh>
    <rPh sb="5" eb="7">
      <t>フクシ</t>
    </rPh>
    <rPh sb="7" eb="9">
      <t>シセツ</t>
    </rPh>
    <phoneticPr fontId="3"/>
  </si>
  <si>
    <t>　　一般単独事業</t>
    <rPh sb="2" eb="4">
      <t>イッパン</t>
    </rPh>
    <rPh sb="4" eb="6">
      <t>タンドク</t>
    </rPh>
    <rPh sb="6" eb="8">
      <t>ジギョウ</t>
    </rPh>
    <phoneticPr fontId="3"/>
  </si>
  <si>
    <t>　　その他</t>
    <rPh sb="4" eb="5">
      <t>ホカ</t>
    </rPh>
    <phoneticPr fontId="3"/>
  </si>
  <si>
    <t>【特別分】</t>
    <rPh sb="1" eb="3">
      <t>トクベツ</t>
    </rPh>
    <rPh sb="3" eb="4">
      <t>ブン</t>
    </rPh>
    <phoneticPr fontId="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</si>
  <si>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</si>
  <si>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市営住宅使用料</t>
    <rPh sb="1" eb="3">
      <t>シエイ</t>
    </rPh>
    <rPh sb="3" eb="5">
      <t>ジュウタク</t>
    </rPh>
    <rPh sb="5" eb="8">
      <t>シヨウリョウ</t>
    </rPh>
    <phoneticPr fontId="3"/>
  </si>
  <si>
    <t>　　減税補てん債</t>
    <rPh sb="2" eb="4">
      <t>ゲンゼイ</t>
    </rPh>
    <rPh sb="4" eb="5">
      <t>ホ</t>
    </rPh>
    <rPh sb="7" eb="8">
      <t>サイ</t>
    </rPh>
    <phoneticPr fontId="25"/>
  </si>
  <si>
    <t>埼玉伝統工芸協会</t>
    <rPh sb="0" eb="2">
      <t>サイタマ</t>
    </rPh>
    <rPh sb="2" eb="4">
      <t>デントウ</t>
    </rPh>
    <rPh sb="4" eb="6">
      <t>コウゲイ</t>
    </rPh>
    <rPh sb="6" eb="8">
      <t>キョウカイ</t>
    </rPh>
    <phoneticPr fontId="3"/>
  </si>
  <si>
    <t>㈱みずほフィナンシャルグループ</t>
  </si>
  <si>
    <t>1.5％以下</t>
    <rPh sb="4" eb="6">
      <t>イカ</t>
    </rPh>
    <phoneticPr fontId="26"/>
  </si>
  <si>
    <t>住宅リフォーム等資金補助金</t>
  </si>
  <si>
    <t>2.5％超
3.0％以下</t>
    <rPh sb="4" eb="5">
      <t>チョウ</t>
    </rPh>
    <rPh sb="10" eb="12">
      <t>イカ</t>
    </rPh>
    <phoneticPr fontId="26"/>
  </si>
  <si>
    <t>3.0％超
3.5％以下</t>
    <rPh sb="4" eb="5">
      <t>チョウ</t>
    </rPh>
    <rPh sb="10" eb="12">
      <t>イカ</t>
    </rPh>
    <phoneticPr fontId="26"/>
  </si>
  <si>
    <t>3.5％超
4.0％以下</t>
    <rPh sb="4" eb="5">
      <t>チョウ</t>
    </rPh>
    <rPh sb="10" eb="12">
      <t>イカ</t>
    </rPh>
    <phoneticPr fontId="26"/>
  </si>
  <si>
    <t>4.0％超</t>
    <rPh sb="4" eb="5">
      <t>チョウ</t>
    </rPh>
    <phoneticPr fontId="2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</si>
  <si>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6"/>
  </si>
  <si>
    <t>地方債</t>
    <rPh sb="0" eb="3">
      <t>チホウサイ</t>
    </rPh>
    <phoneticPr fontId="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</si>
  <si>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</si>
  <si>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県後期高齢者医療広域連合負担金</t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</si>
  <si>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</si>
  <si>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</si>
  <si>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</si>
  <si>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</si>
  <si>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</si>
  <si>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</si>
  <si>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</si>
  <si>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契約条項の概要</t>
    <rPh sb="0" eb="2">
      <t>ケイヤク</t>
    </rPh>
    <rPh sb="2" eb="4">
      <t>ジョウコウ</t>
    </rPh>
    <rPh sb="5" eb="7">
      <t>ガイヨウ</t>
    </rPh>
    <phoneticPr fontId="26"/>
  </si>
  <si>
    <t>下名栗４区自治会ほか3件</t>
    <rPh sb="11" eb="12">
      <t>ケン</t>
    </rPh>
    <phoneticPr fontId="3"/>
  </si>
  <si>
    <t>⑤引当金の明細</t>
    <rPh sb="1" eb="4">
      <t>ヒキアテキン</t>
    </rPh>
    <rPh sb="5" eb="7">
      <t>メイサイ</t>
    </rPh>
    <phoneticPr fontId="3"/>
  </si>
  <si>
    <t>7社</t>
    <rPh sb="1" eb="2">
      <t>シャ</t>
    </rPh>
    <phoneticPr fontId="3"/>
  </si>
  <si>
    <t>短期投資</t>
    <rPh sb="0" eb="2">
      <t>タンキ</t>
    </rPh>
    <rPh sb="2" eb="4">
      <t>トウシ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</si>
  <si>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</si>
  <si>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</si>
  <si>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</si>
  <si>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</si>
  <si>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</si>
  <si>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3"/>
  </si>
  <si>
    <t>その他</t>
    <rPh sb="2" eb="3">
      <t>タ</t>
    </rPh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</si>
  <si>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</si>
  <si>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名称</t>
    <rPh sb="0" eb="2">
      <t>メイショウ</t>
    </rPh>
    <phoneticPr fontId="3"/>
  </si>
  <si>
    <t xml:space="preserve">
時価単価
（円）
（B）</t>
    <rPh sb="1" eb="3">
      <t>ジカ</t>
    </rPh>
    <rPh sb="3" eb="5">
      <t>タンカ</t>
    </rPh>
    <rPh sb="7" eb="8">
      <t>エン</t>
    </rPh>
    <phoneticPr fontId="3"/>
  </si>
  <si>
    <t>相手先</t>
    <rPh sb="0" eb="3">
      <t>アイテサキ</t>
    </rPh>
    <phoneticPr fontId="3"/>
  </si>
  <si>
    <t>下水道事業会計</t>
    <rPh sb="0" eb="7">
      <t>ゲスイドウジギョウカイケイ</t>
    </rPh>
    <phoneticPr fontId="3"/>
  </si>
  <si>
    <t>支出目的</t>
    <rPh sb="0" eb="2">
      <t>シシュツ</t>
    </rPh>
    <rPh sb="2" eb="4">
      <t>モクテキ</t>
    </rPh>
    <phoneticPr fontId="3"/>
  </si>
  <si>
    <t>広域飯能斎場組合</t>
    <rPh sb="0" eb="2">
      <t>コウイキ</t>
    </rPh>
    <rPh sb="2" eb="4">
      <t>ハンノウ</t>
    </rPh>
    <rPh sb="4" eb="6">
      <t>サイジョウ</t>
    </rPh>
    <rPh sb="6" eb="8">
      <t>クミアイ</t>
    </rPh>
    <phoneticPr fontId="3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</si>
  <si>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</si>
  <si>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</si>
  <si>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計</t>
    <rPh sb="0" eb="1">
      <t>ケイ</t>
    </rPh>
    <phoneticPr fontId="3"/>
  </si>
  <si>
    <t>（１）財源の明細</t>
    <rPh sb="3" eb="5">
      <t>ザイゲン</t>
    </rPh>
    <rPh sb="6" eb="8">
      <t>メイサイ</t>
    </rPh>
    <phoneticPr fontId="3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</si>
  <si>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</si>
  <si>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</si>
  <si>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</si>
  <si>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</si>
  <si>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</si>
  <si>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3"/>
  </si>
  <si>
    <t>（２）財源情報の明細</t>
    <rPh sb="3" eb="5">
      <t>ザイゲン</t>
    </rPh>
    <rPh sb="5" eb="7">
      <t>ジョウホウ</t>
    </rPh>
    <rPh sb="8" eb="10">
      <t>メイサイ</t>
    </rPh>
    <phoneticPr fontId="3"/>
  </si>
  <si>
    <t>内訳</t>
    <rPh sb="0" eb="2">
      <t>ウチワケ</t>
    </rPh>
    <phoneticPr fontId="3"/>
  </si>
  <si>
    <t>－</t>
  </si>
  <si>
    <t>税収等</t>
    <rPh sb="0" eb="3">
      <t>ゼイシュウナド</t>
    </rPh>
    <phoneticPr fontId="3"/>
  </si>
  <si>
    <t>純行政コスト</t>
    <rPh sb="0" eb="1">
      <t>ジュン</t>
    </rPh>
    <rPh sb="1" eb="3">
      <t>ギョウセイ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</si>
  <si>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</si>
  <si>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</si>
  <si>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（１）資金の明細</t>
    <rPh sb="3" eb="5">
      <t>シキン</t>
    </rPh>
    <rPh sb="6" eb="8">
      <t>メイサイ</t>
    </rPh>
    <phoneticPr fontId="3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</si>
  <si>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</si>
  <si>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</si>
  <si>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</si>
  <si>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</si>
  <si>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</si>
  <si>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</si>
  <si>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3"/>
  </si>
  <si>
    <t>（単位：千円）</t>
    <rPh sb="1" eb="3">
      <t>タンイ</t>
    </rPh>
    <rPh sb="4" eb="6">
      <t>センエン</t>
    </rPh>
    <phoneticPr fontId="3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</si>
  <si>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3"/>
  </si>
  <si>
    <t>流動資産　合計</t>
    <rPh sb="0" eb="2">
      <t>リュウドウ</t>
    </rPh>
    <rPh sb="2" eb="4">
      <t>シサン</t>
    </rPh>
    <rPh sb="5" eb="7">
      <t>ゴウケイ</t>
    </rPh>
    <phoneticPr fontId="3"/>
  </si>
  <si>
    <t xml:space="preserve">
取得単価
（円）
（D)</t>
    <rPh sb="1" eb="3">
      <t>シュトク</t>
    </rPh>
    <rPh sb="3" eb="5">
      <t>タンカ</t>
    </rPh>
    <rPh sb="7" eb="8">
      <t>エン</t>
    </rPh>
    <phoneticPr fontId="3"/>
  </si>
  <si>
    <t>飯能市土地開発公社</t>
    <rPh sb="0" eb="3">
      <t>ハンノウシ</t>
    </rPh>
    <rPh sb="3" eb="5">
      <t>トチ</t>
    </rPh>
    <rPh sb="5" eb="7">
      <t>カイハツ</t>
    </rPh>
    <rPh sb="7" eb="9">
      <t>コウシャ</t>
    </rPh>
    <phoneticPr fontId="3"/>
  </si>
  <si>
    <t>飯能市社会福祉協議会</t>
    <rPh sb="0" eb="3">
      <t>ハンノウシ</t>
    </rPh>
    <rPh sb="3" eb="5">
      <t>シャカイ</t>
    </rPh>
    <rPh sb="5" eb="7">
      <t>フクシ</t>
    </rPh>
    <rPh sb="7" eb="10">
      <t>キョウギカイ</t>
    </rPh>
    <phoneticPr fontId="3"/>
  </si>
  <si>
    <t>㈱テレビ埼玉</t>
    <rPh sb="4" eb="6">
      <t>サイタマ</t>
    </rPh>
    <phoneticPr fontId="3"/>
  </si>
  <si>
    <t>飯能ケーブルテレビ㈱</t>
    <rPh sb="0" eb="2">
      <t>ハンノウ</t>
    </rPh>
    <phoneticPr fontId="3"/>
  </si>
  <si>
    <t>川越総合卸売市場（㈱</t>
    <rPh sb="0" eb="2">
      <t>カワゴエ</t>
    </rPh>
    <rPh sb="2" eb="4">
      <t>ソウゴウ</t>
    </rPh>
    <rPh sb="4" eb="6">
      <t>オロシウリ</t>
    </rPh>
    <rPh sb="6" eb="8">
      <t>イチバ</t>
    </rPh>
    <phoneticPr fontId="3"/>
  </si>
  <si>
    <t>西川広域森林組合</t>
    <rPh sb="0" eb="2">
      <t>ニシカワ</t>
    </rPh>
    <rPh sb="2" eb="4">
      <t>コウイキ</t>
    </rPh>
    <rPh sb="4" eb="6">
      <t>シンリン</t>
    </rPh>
    <rPh sb="6" eb="8">
      <t>クミアイ</t>
    </rPh>
    <phoneticPr fontId="3"/>
  </si>
  <si>
    <t>埼玉県農業信用基金協会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</si>
  <si>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埼玉県農林公社</t>
    <rPh sb="0" eb="3">
      <t>サイタマケン</t>
    </rPh>
    <rPh sb="3" eb="5">
      <t>ノウリン</t>
    </rPh>
    <rPh sb="5" eb="7">
      <t>コウシャ</t>
    </rPh>
    <phoneticPr fontId="3"/>
  </si>
  <si>
    <t>埼玉県信用保証協会</t>
    <rPh sb="0" eb="3">
      <t>サイタマケン</t>
    </rPh>
    <rPh sb="3" eb="5">
      <t>シンヨウ</t>
    </rPh>
    <rPh sb="5" eb="7">
      <t>ホショウ</t>
    </rPh>
    <rPh sb="7" eb="9">
      <t>キョウカイ</t>
    </rPh>
    <phoneticPr fontId="3"/>
  </si>
  <si>
    <t>埼玉県勤労者福祉センター</t>
    <rPh sb="0" eb="2">
      <t>サイタマ</t>
    </rPh>
    <rPh sb="2" eb="3">
      <t>ケン</t>
    </rPh>
    <rPh sb="3" eb="5">
      <t>キンロウ</t>
    </rPh>
    <rPh sb="5" eb="6">
      <t>シャ</t>
    </rPh>
    <rPh sb="6" eb="8">
      <t>フクシ</t>
    </rPh>
    <phoneticPr fontId="3"/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</si>
  <si>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3"/>
  </si>
  <si>
    <t>　奨学資金貸付金</t>
    <rPh sb="1" eb="3">
      <t>ショウガク</t>
    </rPh>
    <rPh sb="3" eb="5">
      <t>シキン</t>
    </rPh>
    <rPh sb="5" eb="7">
      <t>カシツケ</t>
    </rPh>
    <rPh sb="7" eb="8">
      <t>キン</t>
    </rPh>
    <phoneticPr fontId="3"/>
  </si>
  <si>
    <t>　水洗便所改造資金貸付金</t>
    <rPh sb="1" eb="3">
      <t>スイセン</t>
    </rPh>
    <rPh sb="3" eb="5">
      <t>ベンジョ</t>
    </rPh>
    <rPh sb="5" eb="7">
      <t>カイゾウ</t>
    </rPh>
    <rPh sb="7" eb="9">
      <t>シキン</t>
    </rPh>
    <rPh sb="9" eb="11">
      <t>カシツケ</t>
    </rPh>
    <rPh sb="11" eb="12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</si>
  <si>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</si>
  <si>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　奨学金返還金</t>
    <rPh sb="1" eb="4">
      <t>ショウガクキン</t>
    </rPh>
    <rPh sb="4" eb="7">
      <t>ヘンカンキン</t>
    </rPh>
    <phoneticPr fontId="3"/>
  </si>
  <si>
    <t>　個人市民税</t>
    <rPh sb="1" eb="3">
      <t>コジン</t>
    </rPh>
    <rPh sb="3" eb="6">
      <t>シミンゼイ</t>
    </rPh>
    <phoneticPr fontId="3"/>
  </si>
  <si>
    <t>　法人市民税</t>
    <rPh sb="1" eb="3">
      <t>ホウジン</t>
    </rPh>
    <rPh sb="3" eb="6">
      <t>シミンゼイ</t>
    </rPh>
    <phoneticPr fontId="3"/>
  </si>
  <si>
    <t>　固定資産税</t>
    <rPh sb="1" eb="3">
      <t>コテイ</t>
    </rPh>
    <rPh sb="3" eb="6">
      <t>シサンゼイ</t>
    </rPh>
    <phoneticPr fontId="3"/>
  </si>
  <si>
    <t>　都市計画税</t>
    <rPh sb="1" eb="3">
      <t>トシ</t>
    </rPh>
    <rPh sb="3" eb="5">
      <t>ケイカク</t>
    </rPh>
    <rPh sb="5" eb="6">
      <t>ゼイ</t>
    </rPh>
    <phoneticPr fontId="3"/>
  </si>
  <si>
    <t>広域飯能斎場組合維持管理費負担金</t>
  </si>
  <si>
    <t>　保育所保護者負担金</t>
    <rPh sb="1" eb="3">
      <t>ホイク</t>
    </rPh>
    <rPh sb="3" eb="4">
      <t>ショ</t>
    </rPh>
    <rPh sb="4" eb="7">
      <t>ホゴシャ</t>
    </rPh>
    <rPh sb="7" eb="10">
      <t>フタンキン</t>
    </rPh>
    <phoneticPr fontId="3"/>
  </si>
  <si>
    <t>　市営住宅駐車場使用料</t>
    <rPh sb="1" eb="3">
      <t>シエイ</t>
    </rPh>
    <rPh sb="3" eb="5">
      <t>ジュウタク</t>
    </rPh>
    <rPh sb="5" eb="8">
      <t>チュウシャジョウ</t>
    </rPh>
    <rPh sb="8" eb="11">
      <t>シヨウリョウ</t>
    </rPh>
    <phoneticPr fontId="3"/>
  </si>
  <si>
    <t>　行政財産使用料</t>
    <rPh sb="1" eb="3">
      <t>ギョウセイ</t>
    </rPh>
    <rPh sb="3" eb="5">
      <t>ザイサン</t>
    </rPh>
    <rPh sb="5" eb="8">
      <t>シヨウリョウ</t>
    </rPh>
    <phoneticPr fontId="3"/>
  </si>
  <si>
    <t>　生活保護費返還金</t>
    <rPh sb="1" eb="3">
      <t>セイカツ</t>
    </rPh>
    <rPh sb="3" eb="5">
      <t>ホゴ</t>
    </rPh>
    <rPh sb="5" eb="6">
      <t>ヒ</t>
    </rPh>
    <rPh sb="6" eb="9">
      <t>ヘンカンキン</t>
    </rPh>
    <phoneticPr fontId="3"/>
  </si>
  <si>
    <t>　児童クラブ保護者負担金</t>
    <rPh sb="1" eb="3">
      <t>ジドウ</t>
    </rPh>
    <rPh sb="6" eb="9">
      <t>ホゴシャ</t>
    </rPh>
    <rPh sb="9" eb="12">
      <t>フタンキン</t>
    </rPh>
    <phoneticPr fontId="3"/>
  </si>
  <si>
    <t>　市営住宅駐車場使用料</t>
    <rPh sb="1" eb="3">
      <t>シエイ</t>
    </rPh>
    <rPh sb="3" eb="5">
      <t>ジュウタク</t>
    </rPh>
    <rPh sb="5" eb="7">
      <t>チュウシャ</t>
    </rPh>
    <rPh sb="7" eb="8">
      <t>ジョウ</t>
    </rPh>
    <rPh sb="8" eb="11">
      <t>シヨウリョウ</t>
    </rPh>
    <phoneticPr fontId="3"/>
  </si>
  <si>
    <t>（単位：千円）</t>
    <rPh sb="4" eb="6">
      <t>センエン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</si>
  <si>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</si>
  <si>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水道事業会計補助金</t>
    <rPh sb="0" eb="2">
      <t>スイドウ</t>
    </rPh>
    <rPh sb="2" eb="4">
      <t>ジギョウ</t>
    </rPh>
    <rPh sb="4" eb="6">
      <t>カイケイ</t>
    </rPh>
    <rPh sb="6" eb="9">
      <t>ホジョキン</t>
    </rPh>
    <phoneticPr fontId="3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</si>
  <si>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3"/>
  </si>
  <si>
    <t>コミュニティ施設整備事業補助金</t>
    <rPh sb="6" eb="8">
      <t>シセツ</t>
    </rPh>
    <rPh sb="8" eb="10">
      <t>セイビ</t>
    </rPh>
    <rPh sb="10" eb="12">
      <t>ジギョウ</t>
    </rPh>
    <rPh sb="12" eb="15">
      <t>ホジョキン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</si>
  <si>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</si>
  <si>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埼玉西部消防組合負担金</t>
    <rPh sb="0" eb="2">
      <t>サイタマ</t>
    </rPh>
    <rPh sb="2" eb="4">
      <t>セイブ</t>
    </rPh>
    <rPh sb="4" eb="6">
      <t>ショウボウ</t>
    </rPh>
    <rPh sb="6" eb="8">
      <t>クミアイ</t>
    </rPh>
    <rPh sb="8" eb="11">
      <t>フタンキン</t>
    </rPh>
    <phoneticPr fontId="3"/>
  </si>
  <si>
    <t>企業立地等奨励金</t>
  </si>
  <si>
    <t>住宅用太陽光発電システム等設置補助金</t>
  </si>
  <si>
    <t>西川材使用住宅等建築補助金</t>
  </si>
  <si>
    <t>木造住宅耐震診断・耐震改修補助金</t>
  </si>
  <si>
    <t>合併処理浄化槽設置補助金</t>
  </si>
  <si>
    <t>給水施設整備費等補助金</t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</si>
  <si>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</si>
  <si>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附属明細書（一般会計等）</t>
    <rPh sb="0" eb="2">
      <t>フゾク</t>
    </rPh>
    <rPh sb="2" eb="5">
      <t>メイサイショ</t>
    </rPh>
    <rPh sb="6" eb="8">
      <t>イッパン</t>
    </rPh>
    <rPh sb="8" eb="10">
      <t>カイケイ</t>
    </rPh>
    <rPh sb="10" eb="11">
      <t>トウ</t>
    </rPh>
    <phoneticPr fontId="3"/>
  </si>
  <si>
    <t>下水道事業会計補助金</t>
    <rPh sb="0" eb="3">
      <t>ゲスイドウ</t>
    </rPh>
    <rPh sb="3" eb="5">
      <t>ジギョウ</t>
    </rPh>
    <rPh sb="5" eb="7">
      <t>カイケイ</t>
    </rPh>
    <rPh sb="7" eb="10">
      <t>ホジョキン</t>
    </rPh>
    <phoneticPr fontId="3"/>
  </si>
  <si>
    <t>4,569件</t>
    <rPh sb="5" eb="6">
      <t>ケン</t>
    </rPh>
    <phoneticPr fontId="3"/>
  </si>
  <si>
    <t>116件</t>
    <rPh sb="3" eb="4">
      <t>ケン</t>
    </rPh>
    <phoneticPr fontId="3"/>
  </si>
  <si>
    <t>12件</t>
    <rPh sb="2" eb="3">
      <t>ケン</t>
    </rPh>
    <phoneticPr fontId="3"/>
  </si>
  <si>
    <t>14件</t>
    <rPh sb="2" eb="3">
      <t>ケン</t>
    </rPh>
    <phoneticPr fontId="3"/>
  </si>
  <si>
    <t>58件</t>
    <rPh sb="2" eb="3">
      <t>ケン</t>
    </rPh>
    <phoneticPr fontId="3"/>
  </si>
  <si>
    <t>49基</t>
    <rPh sb="2" eb="3">
      <t>キ</t>
    </rPh>
    <phoneticPr fontId="3"/>
  </si>
  <si>
    <r>
      <t xml:space="preserve">
前年度末残高</t>
    </r>
    <r>
      <rPr>
        <sz val="10"/>
        <color auto="1"/>
        <rFont val="ＭＳ Ｐゴシック"/>
      </rPr>
      <t xml:space="preserve">
（A）</t>
    </r>
    <rPh sb="1" eb="4">
      <t>ゼンネンド</t>
    </rPh>
    <rPh sb="4" eb="5">
      <t>マツ</t>
    </rPh>
    <rPh sb="5" eb="7">
      <t>ザンダカ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</si>
</sst>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0.000%"/>
    <numFmt numFmtId="178" formatCode="#,##0,;\-#,##0,;&quot;-&quot;"/>
    <numFmt numFmtId="179" formatCode="#,##0;&quot;△ &quot;#,##0"/>
    <numFmt numFmtId="180" formatCode="0.000"/>
  </numFmts>
  <fonts count="2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  <scheme val="minor"/>
    </font>
    <font>
      <u/>
      <sz val="18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4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7"/>
      <color auto="1"/>
      <name val="ＭＳ ゴシック"/>
      <family val="3"/>
    </font>
    <font>
      <sz val="7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b/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theme="1"/>
      <name val="ＭＳ Ｐゴシック"/>
      <family val="3"/>
      <scheme val="minor"/>
    </font>
    <font>
      <sz val="5"/>
      <color theme="1"/>
      <name val="ＭＳ Ｐゴシック"/>
      <family val="3"/>
      <scheme val="minor"/>
    </font>
    <font>
      <sz val="5"/>
      <color auto="1"/>
      <name val="ＭＳ Ｐゴシック"/>
      <family val="3"/>
    </font>
    <font>
      <sz val="8"/>
      <color theme="1"/>
      <name val="ＭＳ Ｐゴシック"/>
      <family val="3"/>
      <scheme val="minor"/>
    </font>
    <font>
      <b/>
      <sz val="10"/>
      <color indexed="12"/>
      <name val="ＭＳ 明朝"/>
      <family val="1"/>
    </font>
    <font>
      <sz val="10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38" fontId="6" fillId="0" borderId="4" xfId="4" applyFont="1" applyFill="1" applyBorder="1" applyAlignment="1">
      <alignment vertical="center" wrapText="1"/>
    </xf>
    <xf numFmtId="38" fontId="6" fillId="0" borderId="4" xfId="4" applyFont="1" applyFill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38" fontId="6" fillId="0" borderId="5" xfId="4" applyFont="1" applyFill="1" applyBorder="1" applyAlignment="1">
      <alignment vertical="center" wrapText="1"/>
    </xf>
    <xf numFmtId="38" fontId="6" fillId="0" borderId="5" xfId="4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38" fontId="6" fillId="0" borderId="6" xfId="4" applyFont="1" applyFill="1" applyBorder="1" applyAlignment="1">
      <alignment vertical="center" wrapText="1"/>
    </xf>
    <xf numFmtId="38" fontId="6" fillId="0" borderId="3" xfId="4" applyFont="1" applyFill="1" applyBorder="1" applyAlignment="1">
      <alignment vertical="center" wrapText="1"/>
    </xf>
    <xf numFmtId="38" fontId="6" fillId="0" borderId="3" xfId="4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7" xfId="4" applyNumberFormat="1" applyFont="1" applyFill="1" applyBorder="1" applyAlignment="1">
      <alignment vertical="center" wrapText="1"/>
    </xf>
    <xf numFmtId="176" fontId="6" fillId="0" borderId="7" xfId="0" applyNumberFormat="1" applyFont="1" applyFill="1" applyBorder="1" applyAlignment="1">
      <alignment vertical="center"/>
    </xf>
    <xf numFmtId="38" fontId="0" fillId="0" borderId="0" xfId="0" applyNumberFormat="1" applyFont="1" applyFill="1">
      <alignment vertical="center"/>
    </xf>
    <xf numFmtId="176" fontId="6" fillId="0" borderId="0" xfId="4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>
      <alignment vertical="center"/>
    </xf>
    <xf numFmtId="176" fontId="6" fillId="0" borderId="0" xfId="4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38" fontId="6" fillId="0" borderId="3" xfId="4" applyFont="1" applyFill="1" applyBorder="1">
      <alignment vertical="center"/>
    </xf>
    <xf numFmtId="9" fontId="6" fillId="0" borderId="3" xfId="5" applyFont="1" applyFill="1" applyBorder="1">
      <alignment vertical="center"/>
    </xf>
    <xf numFmtId="177" fontId="6" fillId="0" borderId="8" xfId="5" applyNumberFormat="1" applyFont="1" applyFill="1" applyBorder="1">
      <alignment vertical="center"/>
    </xf>
    <xf numFmtId="177" fontId="6" fillId="0" borderId="3" xfId="5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4" applyFont="1" applyBorder="1">
      <alignment vertical="center"/>
    </xf>
    <xf numFmtId="38" fontId="2" fillId="0" borderId="3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8" fontId="2" fillId="0" borderId="3" xfId="4" applyFont="1" applyBorder="1" applyAlignment="1">
      <alignment horizontal="center" vertical="center" wrapText="1"/>
    </xf>
    <xf numFmtId="38" fontId="2" fillId="0" borderId="3" xfId="4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38" fontId="2" fillId="0" borderId="1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38" fontId="2" fillId="0" borderId="9" xfId="4" applyFont="1" applyFill="1" applyBorder="1">
      <alignment vertical="center"/>
    </xf>
    <xf numFmtId="38" fontId="2" fillId="0" borderId="10" xfId="4" applyFont="1" applyFill="1" applyBorder="1">
      <alignment vertical="center"/>
    </xf>
    <xf numFmtId="38" fontId="2" fillId="0" borderId="13" xfId="4" applyFont="1" applyFill="1" applyBorder="1">
      <alignment vertical="center"/>
    </xf>
    <xf numFmtId="38" fontId="2" fillId="0" borderId="14" xfId="4" applyFont="1" applyFill="1" applyBorder="1">
      <alignment vertical="center"/>
    </xf>
    <xf numFmtId="38" fontId="2" fillId="0" borderId="0" xfId="4" applyFont="1" applyFill="1">
      <alignment vertical="center"/>
    </xf>
    <xf numFmtId="38" fontId="2" fillId="0" borderId="3" xfId="4" applyFont="1" applyFill="1" applyBorder="1" applyAlignment="1">
      <alignment horizontal="left" vertical="center"/>
    </xf>
    <xf numFmtId="38" fontId="2" fillId="0" borderId="13" xfId="4" applyFont="1" applyFill="1" applyBorder="1" applyAlignment="1">
      <alignment horizontal="center" vertical="center"/>
    </xf>
    <xf numFmtId="38" fontId="2" fillId="0" borderId="10" xfId="4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38" fontId="17" fillId="0" borderId="3" xfId="4" applyFont="1" applyBorder="1" applyAlignment="1">
      <alignment vertical="center"/>
    </xf>
    <xf numFmtId="38" fontId="17" fillId="0" borderId="5" xfId="4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38" fontId="17" fillId="0" borderId="18" xfId="4" applyFont="1" applyBorder="1">
      <alignment vertical="center"/>
    </xf>
    <xf numFmtId="0" fontId="16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38" fontId="17" fillId="0" borderId="5" xfId="4" applyFont="1" applyBorder="1">
      <alignment vertical="center"/>
    </xf>
    <xf numFmtId="38" fontId="12" fillId="0" borderId="0" xfId="0" applyNumberFormat="1" applyFont="1">
      <alignment vertical="center"/>
    </xf>
    <xf numFmtId="38" fontId="17" fillId="0" borderId="3" xfId="4" applyFont="1" applyBorder="1">
      <alignment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8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38" fontId="21" fillId="0" borderId="18" xfId="4" applyFont="1" applyBorder="1" applyAlignment="1">
      <alignment vertical="center" wrapText="1"/>
    </xf>
    <xf numFmtId="176" fontId="19" fillId="0" borderId="0" xfId="0" applyNumberFormat="1" applyFont="1" applyFill="1">
      <alignment vertical="center"/>
    </xf>
    <xf numFmtId="0" fontId="18" fillId="0" borderId="4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21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38" fontId="21" fillId="0" borderId="24" xfId="4" applyFont="1" applyFill="1" applyBorder="1" applyAlignment="1">
      <alignment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38" fontId="21" fillId="0" borderId="3" xfId="4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7" fontId="21" fillId="0" borderId="3" xfId="5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78" fontId="18" fillId="0" borderId="7" xfId="4" applyNumberFormat="1" applyFont="1" applyBorder="1" applyAlignment="1">
      <alignment vertical="center"/>
    </xf>
    <xf numFmtId="38" fontId="18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1" xfId="0" applyFont="1" applyFill="1" applyBorder="1">
      <alignment vertical="center"/>
    </xf>
    <xf numFmtId="38" fontId="2" fillId="0" borderId="4" xfId="4" applyFont="1" applyFill="1" applyBorder="1">
      <alignment vertical="center"/>
    </xf>
    <xf numFmtId="38" fontId="2" fillId="0" borderId="21" xfId="4" applyFont="1" applyFill="1" applyBorder="1">
      <alignment vertical="center"/>
    </xf>
    <xf numFmtId="38" fontId="2" fillId="0" borderId="4" xfId="4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2" fillId="0" borderId="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Continuous" vertical="center" wrapText="1"/>
    </xf>
    <xf numFmtId="0" fontId="12" fillId="0" borderId="4" xfId="2" applyFont="1" applyBorder="1" applyAlignment="1">
      <alignment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38" fontId="12" fillId="0" borderId="3" xfId="4" applyFont="1" applyFill="1" applyBorder="1" applyAlignment="1">
      <alignment vertical="center"/>
    </xf>
    <xf numFmtId="0" fontId="12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38" fontId="0" fillId="2" borderId="0" xfId="4" applyFont="1" applyFill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38" fontId="2" fillId="2" borderId="0" xfId="4" applyFont="1" applyFill="1" applyAlignment="1">
      <alignment horizontal="left" vertical="center" wrapText="1"/>
    </xf>
    <xf numFmtId="38" fontId="6" fillId="2" borderId="0" xfId="4" applyFont="1" applyFill="1">
      <alignment vertical="center"/>
    </xf>
    <xf numFmtId="0" fontId="6" fillId="2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0" fillId="0" borderId="3" xfId="4" applyNumberFormat="1" applyFont="1" applyFill="1" applyBorder="1">
      <alignment vertical="center"/>
    </xf>
    <xf numFmtId="179" fontId="0" fillId="0" borderId="10" xfId="4" applyNumberFormat="1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5" xfId="4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79" fontId="0" fillId="0" borderId="3" xfId="4" applyNumberFormat="1" applyFont="1" applyFill="1" applyBorder="1" applyAlignment="1">
      <alignment horizontal="right" vertical="center"/>
    </xf>
    <xf numFmtId="180" fontId="0" fillId="2" borderId="0" xfId="0" applyNumberFormat="1" applyFont="1" applyFill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3" xfId="1" applyFont="1" applyBorder="1" applyAlignment="1">
      <alignment horizontal="center" vertical="center" wrapText="1"/>
    </xf>
    <xf numFmtId="0" fontId="24" fillId="0" borderId="3" xfId="1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38" fontId="24" fillId="0" borderId="3" xfId="4" applyFont="1" applyFill="1" applyBorder="1">
      <alignment vertical="center"/>
    </xf>
  </cellXfs>
  <cellStyles count="6">
    <cellStyle name="標準" xfId="0" builtinId="0"/>
    <cellStyle name="標準 2" xfId="1"/>
    <cellStyle name="標準_附属明細表PL・NW・WS　20060423修正版" xfId="2"/>
    <cellStyle name="標準１" xfId="3"/>
    <cellStyle name="桁区切り" xfId="4" builtinId="6"/>
    <cellStyle name="パーセント" xfId="5" builtinId="5"/>
  </cellStyles>
  <tableStyles count="0" defaultTableStyle="TableStyleMedium2" defaultPivotStyle="PivotStyleLight16"/>
  <colors>
    <mruColors>
      <color rgb="FF4EFF00"/>
      <color rgb="FF0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53"/>
  <sheetViews>
    <sheetView showGridLines="0" tabSelected="1" view="pageBreakPreview" zoomScaleSheetLayoutView="100" workbookViewId="0">
      <selection sqref="A1:E1"/>
    </sheetView>
  </sheetViews>
  <sheetFormatPr defaultRowHeight="13.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21" width="11.375" style="1" bestFit="1" customWidth="1"/>
    <col min="22" max="16384" width="9" style="1" customWidth="1"/>
  </cols>
  <sheetData>
    <row r="1" spans="1:19" ht="18.75" customHeight="1">
      <c r="A1" s="2" t="s">
        <v>30</v>
      </c>
      <c r="B1" s="2"/>
      <c r="C1" s="2"/>
      <c r="D1" s="2"/>
      <c r="E1" s="2"/>
    </row>
    <row r="2" spans="1:19" ht="24.75" customHeight="1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" t="s">
        <v>23</v>
      </c>
      <c r="B3" s="2"/>
      <c r="C3" s="2"/>
      <c r="D3" s="2"/>
      <c r="E3" s="2"/>
      <c r="F3" s="2"/>
      <c r="G3" s="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9" ht="17.25" customHeight="1">
      <c r="A4" s="4" t="s">
        <v>194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16.5" customHeight="1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0.25" customHeight="1">
      <c r="B7" s="6" t="s">
        <v>36</v>
      </c>
      <c r="C7" s="1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4" t="s">
        <v>199</v>
      </c>
      <c r="R7" s="21"/>
    </row>
    <row r="8" spans="1:19" ht="37.5" customHeight="1">
      <c r="B8" s="7" t="s">
        <v>33</v>
      </c>
      <c r="C8" s="7"/>
      <c r="D8" s="22" t="s">
        <v>251</v>
      </c>
      <c r="E8" s="26"/>
      <c r="F8" s="22" t="s">
        <v>31</v>
      </c>
      <c r="G8" s="26"/>
      <c r="H8" s="22" t="s">
        <v>38</v>
      </c>
      <c r="I8" s="26"/>
      <c r="J8" s="22" t="s">
        <v>18</v>
      </c>
      <c r="K8" s="26"/>
      <c r="L8" s="22" t="s">
        <v>39</v>
      </c>
      <c r="M8" s="26"/>
      <c r="N8" s="26" t="s">
        <v>41</v>
      </c>
      <c r="O8" s="7"/>
      <c r="P8" s="7" t="s">
        <v>42</v>
      </c>
      <c r="Q8" s="14"/>
      <c r="R8" s="35"/>
    </row>
    <row r="9" spans="1:19" ht="14.1" customHeight="1">
      <c r="B9" s="8" t="s">
        <v>46</v>
      </c>
      <c r="C9" s="8"/>
      <c r="D9" s="23">
        <v>112429762</v>
      </c>
      <c r="E9" s="27"/>
      <c r="F9" s="23">
        <f>SUM(F10:G18)</f>
        <v>8405795</v>
      </c>
      <c r="G9" s="27"/>
      <c r="H9" s="23">
        <f>SUM(H10:I18)</f>
        <v>6539920</v>
      </c>
      <c r="I9" s="27"/>
      <c r="J9" s="23">
        <f>SUM(J10:K18)</f>
        <v>114295637</v>
      </c>
      <c r="K9" s="27"/>
      <c r="L9" s="23">
        <f>SUM(L10:M18)</f>
        <v>40536229</v>
      </c>
      <c r="M9" s="27"/>
      <c r="N9" s="23">
        <f>SUM(N10:O18)</f>
        <v>1265978</v>
      </c>
      <c r="O9" s="27"/>
      <c r="P9" s="33">
        <f t="shared" ref="P9:P26" si="0">J9-L9</f>
        <v>73759408</v>
      </c>
      <c r="Q9" s="24"/>
      <c r="R9" s="36"/>
      <c r="S9" s="39"/>
    </row>
    <row r="10" spans="1:19" ht="14.1" customHeight="1">
      <c r="B10" s="8" t="s">
        <v>47</v>
      </c>
      <c r="C10" s="8"/>
      <c r="D10" s="23">
        <v>47709581</v>
      </c>
      <c r="E10" s="27"/>
      <c r="F10" s="23">
        <v>2086851</v>
      </c>
      <c r="G10" s="27"/>
      <c r="H10" s="23">
        <v>740406</v>
      </c>
      <c r="I10" s="27"/>
      <c r="J10" s="23">
        <f t="shared" ref="J10:J18" si="1">D10+F10-H10</f>
        <v>49056026</v>
      </c>
      <c r="K10" s="27"/>
      <c r="L10" s="23">
        <v>0</v>
      </c>
      <c r="M10" s="27"/>
      <c r="N10" s="27">
        <v>0</v>
      </c>
      <c r="O10" s="32"/>
      <c r="P10" s="33">
        <f t="shared" si="0"/>
        <v>49056026</v>
      </c>
      <c r="Q10" s="24"/>
      <c r="R10" s="37"/>
      <c r="S10" s="40"/>
    </row>
    <row r="11" spans="1:19" ht="14.1" customHeight="1">
      <c r="B11" s="9" t="s">
        <v>49</v>
      </c>
      <c r="C11" s="9"/>
      <c r="D11" s="24">
        <v>29190</v>
      </c>
      <c r="E11" s="28"/>
      <c r="F11" s="24">
        <v>0</v>
      </c>
      <c r="G11" s="28"/>
      <c r="H11" s="24">
        <v>0</v>
      </c>
      <c r="I11" s="28"/>
      <c r="J11" s="23">
        <f t="shared" si="1"/>
        <v>29190</v>
      </c>
      <c r="K11" s="27"/>
      <c r="L11" s="23">
        <v>0</v>
      </c>
      <c r="M11" s="27"/>
      <c r="N11" s="27">
        <v>0</v>
      </c>
      <c r="O11" s="32"/>
      <c r="P11" s="33">
        <f t="shared" si="0"/>
        <v>29190</v>
      </c>
      <c r="Q11" s="24"/>
      <c r="R11" s="37"/>
      <c r="S11" s="40"/>
    </row>
    <row r="12" spans="1:19" ht="14.1" customHeight="1">
      <c r="B12" s="9" t="s">
        <v>51</v>
      </c>
      <c r="C12" s="9"/>
      <c r="D12" s="24">
        <v>61409075</v>
      </c>
      <c r="E12" s="28"/>
      <c r="F12" s="24">
        <v>3734561</v>
      </c>
      <c r="G12" s="28"/>
      <c r="H12" s="24">
        <v>3262014</v>
      </c>
      <c r="I12" s="28"/>
      <c r="J12" s="23">
        <f t="shared" si="1"/>
        <v>61881622</v>
      </c>
      <c r="K12" s="27"/>
      <c r="L12" s="23">
        <v>38267981</v>
      </c>
      <c r="M12" s="27"/>
      <c r="N12" s="27">
        <v>1193400</v>
      </c>
      <c r="O12" s="32"/>
      <c r="P12" s="33">
        <f t="shared" si="0"/>
        <v>23613641</v>
      </c>
      <c r="Q12" s="24"/>
      <c r="R12" s="37"/>
      <c r="S12" s="40"/>
    </row>
    <row r="13" spans="1:19" ht="14.1" customHeight="1">
      <c r="B13" s="8" t="s">
        <v>44</v>
      </c>
      <c r="C13" s="8"/>
      <c r="D13" s="23">
        <v>3280278</v>
      </c>
      <c r="E13" s="27"/>
      <c r="F13" s="23">
        <v>2579653</v>
      </c>
      <c r="G13" s="27"/>
      <c r="H13" s="23">
        <v>2537500</v>
      </c>
      <c r="I13" s="27"/>
      <c r="J13" s="23">
        <f t="shared" si="1"/>
        <v>3322431</v>
      </c>
      <c r="K13" s="27"/>
      <c r="L13" s="23">
        <v>2268053</v>
      </c>
      <c r="M13" s="27"/>
      <c r="N13" s="27">
        <v>72383</v>
      </c>
      <c r="O13" s="32"/>
      <c r="P13" s="33">
        <f t="shared" si="0"/>
        <v>1054378</v>
      </c>
      <c r="Q13" s="24"/>
      <c r="R13" s="37"/>
      <c r="S13" s="40"/>
    </row>
    <row r="14" spans="1:19" ht="14.1" customHeight="1">
      <c r="B14" s="9" t="s">
        <v>52</v>
      </c>
      <c r="C14" s="9"/>
      <c r="D14" s="24">
        <v>0</v>
      </c>
      <c r="E14" s="28"/>
      <c r="F14" s="24">
        <v>0</v>
      </c>
      <c r="G14" s="28"/>
      <c r="H14" s="24">
        <v>0</v>
      </c>
      <c r="I14" s="28"/>
      <c r="J14" s="23">
        <f t="shared" si="1"/>
        <v>0</v>
      </c>
      <c r="K14" s="27"/>
      <c r="L14" s="23">
        <v>0</v>
      </c>
      <c r="M14" s="27"/>
      <c r="N14" s="27">
        <v>0</v>
      </c>
      <c r="O14" s="32"/>
      <c r="P14" s="33">
        <f t="shared" si="0"/>
        <v>0</v>
      </c>
      <c r="Q14" s="24"/>
      <c r="R14" s="37"/>
      <c r="S14" s="40"/>
    </row>
    <row r="15" spans="1:19" ht="14.1" customHeight="1">
      <c r="B15" s="8" t="s">
        <v>53</v>
      </c>
      <c r="C15" s="8"/>
      <c r="D15" s="23">
        <v>0</v>
      </c>
      <c r="E15" s="27"/>
      <c r="F15" s="23">
        <v>0</v>
      </c>
      <c r="G15" s="27"/>
      <c r="H15" s="23">
        <v>0</v>
      </c>
      <c r="I15" s="27"/>
      <c r="J15" s="23">
        <f t="shared" si="1"/>
        <v>0</v>
      </c>
      <c r="K15" s="27"/>
      <c r="L15" s="23">
        <v>0</v>
      </c>
      <c r="M15" s="27"/>
      <c r="N15" s="27">
        <v>0</v>
      </c>
      <c r="O15" s="32"/>
      <c r="P15" s="33">
        <f t="shared" si="0"/>
        <v>0</v>
      </c>
      <c r="Q15" s="24"/>
      <c r="R15" s="37"/>
      <c r="S15" s="40"/>
    </row>
    <row r="16" spans="1:19" ht="14.1" customHeight="1">
      <c r="B16" s="9" t="s">
        <v>40</v>
      </c>
      <c r="C16" s="9"/>
      <c r="D16" s="24">
        <v>0</v>
      </c>
      <c r="E16" s="28"/>
      <c r="F16" s="24">
        <v>0</v>
      </c>
      <c r="G16" s="28"/>
      <c r="H16" s="24">
        <v>0</v>
      </c>
      <c r="I16" s="28"/>
      <c r="J16" s="23">
        <f t="shared" si="1"/>
        <v>0</v>
      </c>
      <c r="K16" s="27"/>
      <c r="L16" s="23">
        <v>0</v>
      </c>
      <c r="M16" s="27"/>
      <c r="N16" s="27">
        <v>0</v>
      </c>
      <c r="O16" s="32"/>
      <c r="P16" s="33">
        <f t="shared" si="0"/>
        <v>0</v>
      </c>
      <c r="Q16" s="24"/>
      <c r="R16" s="37"/>
      <c r="S16" s="40"/>
    </row>
    <row r="17" spans="2:21" ht="14.1" customHeight="1">
      <c r="B17" s="9" t="s">
        <v>55</v>
      </c>
      <c r="C17" s="9"/>
      <c r="D17" s="24">
        <v>1638</v>
      </c>
      <c r="E17" s="28"/>
      <c r="F17" s="24">
        <v>0</v>
      </c>
      <c r="G17" s="28"/>
      <c r="H17" s="24">
        <v>0</v>
      </c>
      <c r="I17" s="28"/>
      <c r="J17" s="23">
        <f t="shared" si="1"/>
        <v>1638</v>
      </c>
      <c r="K17" s="27"/>
      <c r="L17" s="23">
        <v>195</v>
      </c>
      <c r="M17" s="27"/>
      <c r="N17" s="27">
        <v>195</v>
      </c>
      <c r="O17" s="32"/>
      <c r="P17" s="33">
        <f t="shared" si="0"/>
        <v>1443</v>
      </c>
      <c r="Q17" s="24"/>
      <c r="R17" s="37"/>
      <c r="S17" s="40"/>
      <c r="U17" s="42"/>
    </row>
    <row r="18" spans="2:21" ht="14.1" customHeight="1">
      <c r="B18" s="9" t="s">
        <v>61</v>
      </c>
      <c r="C18" s="9"/>
      <c r="D18" s="24">
        <v>0</v>
      </c>
      <c r="E18" s="28"/>
      <c r="F18" s="24">
        <v>4730</v>
      </c>
      <c r="G18" s="28"/>
      <c r="H18" s="24">
        <v>0</v>
      </c>
      <c r="I18" s="28"/>
      <c r="J18" s="23">
        <f t="shared" si="1"/>
        <v>4730</v>
      </c>
      <c r="K18" s="27"/>
      <c r="L18" s="23">
        <v>0</v>
      </c>
      <c r="M18" s="27"/>
      <c r="N18" s="27">
        <v>0</v>
      </c>
      <c r="O18" s="32"/>
      <c r="P18" s="33">
        <f t="shared" si="0"/>
        <v>4730</v>
      </c>
      <c r="Q18" s="24"/>
      <c r="R18" s="37"/>
      <c r="S18" s="40"/>
      <c r="U18" s="42"/>
    </row>
    <row r="19" spans="2:21" ht="14.1" customHeight="1">
      <c r="B19" s="9" t="s">
        <v>14</v>
      </c>
      <c r="C19" s="9"/>
      <c r="D19" s="24">
        <v>86778803</v>
      </c>
      <c r="E19" s="28"/>
      <c r="F19" s="24">
        <f>SUM(F20:G24)</f>
        <v>1440285</v>
      </c>
      <c r="G19" s="28"/>
      <c r="H19" s="24">
        <f>SUM(H20:I24)</f>
        <v>176599</v>
      </c>
      <c r="I19" s="28"/>
      <c r="J19" s="24">
        <f>SUM(J20:K24)</f>
        <v>88042489</v>
      </c>
      <c r="K19" s="28"/>
      <c r="L19" s="24">
        <f>SUM(L20:M24)</f>
        <v>32637222</v>
      </c>
      <c r="M19" s="28"/>
      <c r="N19" s="24">
        <f>SUM(N20:O24)</f>
        <v>763922</v>
      </c>
      <c r="O19" s="28"/>
      <c r="P19" s="33">
        <f t="shared" si="0"/>
        <v>55405267</v>
      </c>
      <c r="Q19" s="24"/>
      <c r="R19" s="37"/>
      <c r="S19" s="41"/>
      <c r="U19" s="42"/>
    </row>
    <row r="20" spans="2:21" ht="14.1" customHeight="1">
      <c r="B20" s="8" t="s">
        <v>58</v>
      </c>
      <c r="C20" s="8"/>
      <c r="D20" s="23">
        <v>36723268</v>
      </c>
      <c r="E20" s="27"/>
      <c r="F20" s="23">
        <v>115279</v>
      </c>
      <c r="G20" s="27"/>
      <c r="H20" s="23">
        <v>16546</v>
      </c>
      <c r="I20" s="27"/>
      <c r="J20" s="23">
        <f t="shared" ref="J20:J25" si="2">D20+F20-H20</f>
        <v>36822001</v>
      </c>
      <c r="K20" s="27"/>
      <c r="L20" s="23">
        <v>0</v>
      </c>
      <c r="M20" s="27"/>
      <c r="N20" s="27">
        <v>0</v>
      </c>
      <c r="O20" s="32"/>
      <c r="P20" s="33">
        <f t="shared" si="0"/>
        <v>36822001</v>
      </c>
      <c r="Q20" s="24"/>
      <c r="R20" s="37"/>
      <c r="S20" s="40"/>
      <c r="U20" s="42"/>
    </row>
    <row r="21" spans="2:21" ht="14.1" customHeight="1">
      <c r="B21" s="9" t="s">
        <v>51</v>
      </c>
      <c r="C21" s="9"/>
      <c r="D21" s="23">
        <v>984894</v>
      </c>
      <c r="E21" s="27"/>
      <c r="F21" s="23">
        <v>20210</v>
      </c>
      <c r="G21" s="27"/>
      <c r="H21" s="23">
        <v>0</v>
      </c>
      <c r="I21" s="27"/>
      <c r="J21" s="23">
        <f t="shared" si="2"/>
        <v>1005104</v>
      </c>
      <c r="K21" s="27"/>
      <c r="L21" s="23">
        <v>532379</v>
      </c>
      <c r="M21" s="27"/>
      <c r="N21" s="27">
        <v>31449</v>
      </c>
      <c r="O21" s="32"/>
      <c r="P21" s="33">
        <f t="shared" si="0"/>
        <v>472725</v>
      </c>
      <c r="Q21" s="24"/>
      <c r="R21" s="37"/>
      <c r="S21" s="40"/>
      <c r="U21" s="42"/>
    </row>
    <row r="22" spans="2:21" ht="14.1" customHeight="1">
      <c r="B22" s="8" t="s">
        <v>44</v>
      </c>
      <c r="C22" s="8"/>
      <c r="D22" s="23">
        <v>48908071</v>
      </c>
      <c r="E22" s="27"/>
      <c r="F22" s="23">
        <v>1076804</v>
      </c>
      <c r="G22" s="27"/>
      <c r="H22" s="23">
        <v>0</v>
      </c>
      <c r="I22" s="27"/>
      <c r="J22" s="23">
        <f t="shared" si="2"/>
        <v>49984875</v>
      </c>
      <c r="K22" s="27"/>
      <c r="L22" s="23">
        <v>32104843</v>
      </c>
      <c r="M22" s="27"/>
      <c r="N22" s="27">
        <v>732473</v>
      </c>
      <c r="O22" s="32"/>
      <c r="P22" s="33">
        <f t="shared" si="0"/>
        <v>17880032</v>
      </c>
      <c r="Q22" s="24"/>
      <c r="R22" s="37"/>
      <c r="S22" s="40"/>
      <c r="U22" s="42"/>
    </row>
    <row r="23" spans="2:21" ht="14.1" customHeight="1">
      <c r="B23" s="8" t="s">
        <v>55</v>
      </c>
      <c r="C23" s="8"/>
      <c r="D23" s="23">
        <v>0</v>
      </c>
      <c r="E23" s="27"/>
      <c r="F23" s="23">
        <v>0</v>
      </c>
      <c r="G23" s="27"/>
      <c r="H23" s="23">
        <v>0</v>
      </c>
      <c r="I23" s="27"/>
      <c r="J23" s="23">
        <f t="shared" si="2"/>
        <v>0</v>
      </c>
      <c r="K23" s="27"/>
      <c r="L23" s="23">
        <v>0</v>
      </c>
      <c r="M23" s="27"/>
      <c r="N23" s="27">
        <v>0</v>
      </c>
      <c r="O23" s="32"/>
      <c r="P23" s="33">
        <f t="shared" si="0"/>
        <v>0</v>
      </c>
      <c r="Q23" s="24"/>
      <c r="R23" s="37"/>
      <c r="S23" s="40"/>
      <c r="U23" s="42"/>
    </row>
    <row r="24" spans="2:21" ht="14.1" customHeight="1">
      <c r="B24" s="9" t="s">
        <v>61</v>
      </c>
      <c r="C24" s="9"/>
      <c r="D24" s="23">
        <v>162570</v>
      </c>
      <c r="E24" s="27"/>
      <c r="F24" s="23">
        <v>227992</v>
      </c>
      <c r="G24" s="27"/>
      <c r="H24" s="23">
        <v>160053</v>
      </c>
      <c r="I24" s="27"/>
      <c r="J24" s="23">
        <f t="shared" si="2"/>
        <v>230509</v>
      </c>
      <c r="K24" s="27"/>
      <c r="L24" s="23">
        <v>0</v>
      </c>
      <c r="M24" s="27"/>
      <c r="N24" s="27">
        <v>0</v>
      </c>
      <c r="O24" s="32"/>
      <c r="P24" s="33">
        <f t="shared" si="0"/>
        <v>230509</v>
      </c>
      <c r="Q24" s="24"/>
      <c r="R24" s="37"/>
      <c r="S24" s="40"/>
      <c r="U24" s="42"/>
    </row>
    <row r="25" spans="2:21" ht="14.1" customHeight="1">
      <c r="B25" s="8" t="s">
        <v>62</v>
      </c>
      <c r="C25" s="8"/>
      <c r="D25" s="23">
        <v>1166306</v>
      </c>
      <c r="E25" s="27"/>
      <c r="F25" s="23">
        <v>191708</v>
      </c>
      <c r="G25" s="27"/>
      <c r="H25" s="23">
        <v>323482</v>
      </c>
      <c r="I25" s="27"/>
      <c r="J25" s="23">
        <f t="shared" si="2"/>
        <v>1034532</v>
      </c>
      <c r="K25" s="27"/>
      <c r="L25" s="23">
        <v>845370</v>
      </c>
      <c r="M25" s="27"/>
      <c r="N25" s="27">
        <v>63082</v>
      </c>
      <c r="O25" s="32"/>
      <c r="P25" s="33">
        <f t="shared" si="0"/>
        <v>189162</v>
      </c>
      <c r="Q25" s="24"/>
      <c r="R25" s="37"/>
      <c r="S25" s="40"/>
      <c r="U25" s="42"/>
    </row>
    <row r="26" spans="2:21" ht="14.1" customHeight="1">
      <c r="B26" s="10" t="s">
        <v>25</v>
      </c>
      <c r="C26" s="16"/>
      <c r="D26" s="24">
        <v>200374871</v>
      </c>
      <c r="E26" s="28"/>
      <c r="F26" s="24">
        <f>SUM(F9,F19,F25)</f>
        <v>10037788</v>
      </c>
      <c r="G26" s="28"/>
      <c r="H26" s="24">
        <f>SUM(H9,H19,H25)</f>
        <v>7040001</v>
      </c>
      <c r="I26" s="28"/>
      <c r="J26" s="24">
        <f>SUM(J9,J19,J25)</f>
        <v>203372658</v>
      </c>
      <c r="K26" s="28"/>
      <c r="L26" s="24">
        <f>SUM(L9,L19,L25)</f>
        <v>74018821</v>
      </c>
      <c r="M26" s="28"/>
      <c r="N26" s="24">
        <f>SUM(N9,N19,N25)</f>
        <v>2092982</v>
      </c>
      <c r="O26" s="28"/>
      <c r="P26" s="33">
        <f t="shared" si="0"/>
        <v>129353837</v>
      </c>
      <c r="Q26" s="24"/>
      <c r="R26" s="37"/>
      <c r="S26" s="41"/>
      <c r="U26" s="42"/>
    </row>
    <row r="27" spans="2:21" ht="8.4499999999999993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30"/>
      <c r="M27" s="30"/>
      <c r="N27" s="30"/>
      <c r="O27" s="30"/>
      <c r="P27" s="17"/>
      <c r="Q27" s="17"/>
      <c r="R27" s="17"/>
    </row>
    <row r="28" spans="2:21" ht="6.75" customHeight="1">
      <c r="C28" s="1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21" s="1" customFormat="1" ht="20.25" customHeight="1">
      <c r="B29" s="6" t="s">
        <v>196</v>
      </c>
      <c r="C29" s="1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R29" s="34" t="s">
        <v>199</v>
      </c>
    </row>
    <row r="30" spans="2:21" s="1" customFormat="1" ht="12.95" customHeight="1">
      <c r="B30" s="7" t="s">
        <v>33</v>
      </c>
      <c r="C30" s="7"/>
      <c r="D30" s="7" t="s">
        <v>3</v>
      </c>
      <c r="E30" s="7"/>
      <c r="F30" s="7" t="s">
        <v>63</v>
      </c>
      <c r="G30" s="7"/>
      <c r="H30" s="7" t="s">
        <v>48</v>
      </c>
      <c r="I30" s="7"/>
      <c r="J30" s="7" t="s">
        <v>64</v>
      </c>
      <c r="K30" s="7"/>
      <c r="L30" s="7" t="s">
        <v>29</v>
      </c>
      <c r="M30" s="7"/>
      <c r="N30" s="7" t="s">
        <v>20</v>
      </c>
      <c r="O30" s="7"/>
      <c r="P30" s="7" t="s">
        <v>68</v>
      </c>
      <c r="Q30" s="7"/>
      <c r="R30" s="7" t="s">
        <v>25</v>
      </c>
    </row>
    <row r="31" spans="2:21" s="1" customFormat="1" ht="12.9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1" ht="14.1" customHeight="1">
      <c r="B32" s="12" t="s">
        <v>46</v>
      </c>
      <c r="C32" s="19"/>
      <c r="D32" s="23">
        <v>5459248</v>
      </c>
      <c r="E32" s="27"/>
      <c r="F32" s="23">
        <f>SUM(F33:G41)</f>
        <v>32334745</v>
      </c>
      <c r="G32" s="27"/>
      <c r="H32" s="23">
        <f>SUM(H33:I41)</f>
        <v>10062399</v>
      </c>
      <c r="I32" s="27"/>
      <c r="J32" s="23">
        <f>SUM(J33:K41)</f>
        <v>10405466</v>
      </c>
      <c r="K32" s="27"/>
      <c r="L32" s="23">
        <f>SUM(L33:M41)</f>
        <v>2108878</v>
      </c>
      <c r="M32" s="27"/>
      <c r="N32" s="23">
        <f>SUM(N33:O41)</f>
        <v>346582</v>
      </c>
      <c r="O32" s="27"/>
      <c r="P32" s="23">
        <f>SUM(P33:Q41)</f>
        <v>13042090</v>
      </c>
      <c r="Q32" s="27"/>
      <c r="R32" s="33">
        <f t="shared" ref="R32:R49" si="3">SUM(D32:Q32)</f>
        <v>73759408</v>
      </c>
    </row>
    <row r="33" spans="2:19" ht="14.1" customHeight="1">
      <c r="B33" s="9" t="s">
        <v>58</v>
      </c>
      <c r="C33" s="9"/>
      <c r="D33" s="24">
        <v>3922540</v>
      </c>
      <c r="E33" s="28"/>
      <c r="F33" s="24">
        <v>20879886</v>
      </c>
      <c r="G33" s="28"/>
      <c r="H33" s="24">
        <v>7773642</v>
      </c>
      <c r="I33" s="28"/>
      <c r="J33" s="24">
        <v>3365883</v>
      </c>
      <c r="K33" s="28"/>
      <c r="L33" s="24">
        <v>1336760</v>
      </c>
      <c r="M33" s="28"/>
      <c r="N33" s="24">
        <v>32737</v>
      </c>
      <c r="O33" s="28"/>
      <c r="P33" s="24">
        <v>11744578</v>
      </c>
      <c r="Q33" s="28"/>
      <c r="R33" s="33">
        <f t="shared" si="3"/>
        <v>49056026</v>
      </c>
    </row>
    <row r="34" spans="2:19" ht="14.1" customHeight="1">
      <c r="B34" s="9" t="s">
        <v>49</v>
      </c>
      <c r="C34" s="9"/>
      <c r="D34" s="24">
        <v>0</v>
      </c>
      <c r="E34" s="28"/>
      <c r="F34" s="24">
        <v>0</v>
      </c>
      <c r="G34" s="28"/>
      <c r="H34" s="24">
        <v>0</v>
      </c>
      <c r="I34" s="28"/>
      <c r="J34" s="24">
        <v>0</v>
      </c>
      <c r="K34" s="28"/>
      <c r="L34" s="24">
        <v>29190</v>
      </c>
      <c r="M34" s="28"/>
      <c r="N34" s="24">
        <v>0</v>
      </c>
      <c r="O34" s="28"/>
      <c r="P34" s="24">
        <v>0</v>
      </c>
      <c r="Q34" s="28"/>
      <c r="R34" s="33">
        <f t="shared" si="3"/>
        <v>29190</v>
      </c>
    </row>
    <row r="35" spans="2:19" ht="14.1" customHeight="1">
      <c r="B35" s="8" t="s">
        <v>51</v>
      </c>
      <c r="C35" s="8"/>
      <c r="D35" s="24">
        <v>1535845</v>
      </c>
      <c r="E35" s="28"/>
      <c r="F35" s="24">
        <v>10501821</v>
      </c>
      <c r="G35" s="28"/>
      <c r="H35" s="24">
        <v>2288036</v>
      </c>
      <c r="I35" s="28"/>
      <c r="J35" s="24">
        <v>7012000</v>
      </c>
      <c r="K35" s="28"/>
      <c r="L35" s="24">
        <v>676170</v>
      </c>
      <c r="M35" s="28"/>
      <c r="N35" s="24">
        <v>313089</v>
      </c>
      <c r="O35" s="28"/>
      <c r="P35" s="24">
        <v>1286680</v>
      </c>
      <c r="Q35" s="28"/>
      <c r="R35" s="33">
        <f t="shared" si="3"/>
        <v>23613641</v>
      </c>
    </row>
    <row r="36" spans="2:19" ht="14.1" customHeight="1">
      <c r="B36" s="9" t="s">
        <v>44</v>
      </c>
      <c r="C36" s="9"/>
      <c r="D36" s="24">
        <v>863</v>
      </c>
      <c r="E36" s="28"/>
      <c r="F36" s="24">
        <v>946865</v>
      </c>
      <c r="G36" s="28"/>
      <c r="H36" s="24">
        <v>721</v>
      </c>
      <c r="I36" s="28"/>
      <c r="J36" s="24">
        <v>27583</v>
      </c>
      <c r="K36" s="28"/>
      <c r="L36" s="24">
        <v>66758</v>
      </c>
      <c r="M36" s="28"/>
      <c r="N36" s="24">
        <v>756</v>
      </c>
      <c r="O36" s="28"/>
      <c r="P36" s="24">
        <v>10832</v>
      </c>
      <c r="Q36" s="28"/>
      <c r="R36" s="33">
        <f t="shared" si="3"/>
        <v>1054378</v>
      </c>
    </row>
    <row r="37" spans="2:19" ht="14.1" customHeight="1">
      <c r="B37" s="9" t="s">
        <v>52</v>
      </c>
      <c r="C37" s="9"/>
      <c r="D37" s="24">
        <v>0</v>
      </c>
      <c r="E37" s="28"/>
      <c r="F37" s="24">
        <v>0</v>
      </c>
      <c r="G37" s="28"/>
      <c r="H37" s="24">
        <v>0</v>
      </c>
      <c r="I37" s="28"/>
      <c r="J37" s="24">
        <v>0</v>
      </c>
      <c r="K37" s="28"/>
      <c r="L37" s="23">
        <v>0</v>
      </c>
      <c r="M37" s="31"/>
      <c r="N37" s="32">
        <v>0</v>
      </c>
      <c r="O37" s="32"/>
      <c r="P37" s="33">
        <v>0</v>
      </c>
      <c r="Q37" s="33"/>
      <c r="R37" s="33">
        <f t="shared" si="3"/>
        <v>0</v>
      </c>
    </row>
    <row r="38" spans="2:19" ht="14.1" customHeight="1">
      <c r="B38" s="8" t="s">
        <v>53</v>
      </c>
      <c r="C38" s="8"/>
      <c r="D38" s="23">
        <v>0</v>
      </c>
      <c r="E38" s="27"/>
      <c r="F38" s="23">
        <v>0</v>
      </c>
      <c r="G38" s="27"/>
      <c r="H38" s="23">
        <v>0</v>
      </c>
      <c r="I38" s="27"/>
      <c r="J38" s="23">
        <v>0</v>
      </c>
      <c r="K38" s="27"/>
      <c r="L38" s="23">
        <v>0</v>
      </c>
      <c r="M38" s="31"/>
      <c r="N38" s="32">
        <v>0</v>
      </c>
      <c r="O38" s="32"/>
      <c r="P38" s="33">
        <v>0</v>
      </c>
      <c r="Q38" s="33"/>
      <c r="R38" s="33">
        <f t="shared" si="3"/>
        <v>0</v>
      </c>
    </row>
    <row r="39" spans="2:19" ht="14.1" customHeight="1">
      <c r="B39" s="9" t="s">
        <v>40</v>
      </c>
      <c r="C39" s="9"/>
      <c r="D39" s="24">
        <v>0</v>
      </c>
      <c r="E39" s="28"/>
      <c r="F39" s="24">
        <v>0</v>
      </c>
      <c r="G39" s="28"/>
      <c r="H39" s="24">
        <v>0</v>
      </c>
      <c r="I39" s="28"/>
      <c r="J39" s="24">
        <v>0</v>
      </c>
      <c r="K39" s="28"/>
      <c r="L39" s="23">
        <v>0</v>
      </c>
      <c r="M39" s="31"/>
      <c r="N39" s="32">
        <v>0</v>
      </c>
      <c r="O39" s="32"/>
      <c r="P39" s="33">
        <v>0</v>
      </c>
      <c r="Q39" s="33"/>
      <c r="R39" s="33">
        <f t="shared" si="3"/>
        <v>0</v>
      </c>
    </row>
    <row r="40" spans="2:19" ht="14.1" customHeight="1">
      <c r="B40" s="9" t="s">
        <v>55</v>
      </c>
      <c r="C40" s="9"/>
      <c r="D40" s="24">
        <v>0</v>
      </c>
      <c r="E40" s="28"/>
      <c r="F40" s="24">
        <v>1443</v>
      </c>
      <c r="G40" s="28"/>
      <c r="H40" s="24">
        <v>0</v>
      </c>
      <c r="I40" s="28"/>
      <c r="J40" s="24">
        <v>0</v>
      </c>
      <c r="K40" s="28"/>
      <c r="L40" s="24">
        <v>0</v>
      </c>
      <c r="M40" s="28"/>
      <c r="N40" s="24">
        <v>0</v>
      </c>
      <c r="O40" s="28"/>
      <c r="P40" s="24">
        <v>0</v>
      </c>
      <c r="Q40" s="28"/>
      <c r="R40" s="33">
        <f t="shared" si="3"/>
        <v>1443</v>
      </c>
    </row>
    <row r="41" spans="2:19" ht="14.1" customHeight="1">
      <c r="B41" s="9" t="s">
        <v>61</v>
      </c>
      <c r="C41" s="9"/>
      <c r="D41" s="24">
        <v>0</v>
      </c>
      <c r="E41" s="28"/>
      <c r="F41" s="24">
        <v>4730</v>
      </c>
      <c r="G41" s="28"/>
      <c r="H41" s="24">
        <v>0</v>
      </c>
      <c r="I41" s="28"/>
      <c r="J41" s="24">
        <v>0</v>
      </c>
      <c r="K41" s="28"/>
      <c r="L41" s="24">
        <v>0</v>
      </c>
      <c r="M41" s="28"/>
      <c r="N41" s="24">
        <v>0</v>
      </c>
      <c r="O41" s="28"/>
      <c r="P41" s="24">
        <v>0</v>
      </c>
      <c r="Q41" s="28"/>
      <c r="R41" s="33">
        <f t="shared" si="3"/>
        <v>4730</v>
      </c>
    </row>
    <row r="42" spans="2:19" ht="14.1" customHeight="1">
      <c r="B42" s="13" t="s">
        <v>14</v>
      </c>
      <c r="C42" s="20"/>
      <c r="D42" s="24">
        <v>55039015</v>
      </c>
      <c r="E42" s="28"/>
      <c r="F42" s="24">
        <f>SUM(F43:G47)</f>
        <v>159703</v>
      </c>
      <c r="G42" s="28"/>
      <c r="H42" s="24">
        <f>SUM(H43:I47)</f>
        <v>0</v>
      </c>
      <c r="I42" s="28"/>
      <c r="J42" s="24">
        <f>SUM(J43:K47)</f>
        <v>27212</v>
      </c>
      <c r="K42" s="28"/>
      <c r="L42" s="24">
        <f>SUM(L43:M47)</f>
        <v>122542</v>
      </c>
      <c r="M42" s="28"/>
      <c r="N42" s="24">
        <f>SUM(N43:O47)</f>
        <v>0</v>
      </c>
      <c r="O42" s="28"/>
      <c r="P42" s="24">
        <f>SUM(P43:Q47)</f>
        <v>56795</v>
      </c>
      <c r="Q42" s="28"/>
      <c r="R42" s="33">
        <f t="shared" si="3"/>
        <v>55405267</v>
      </c>
      <c r="S42" s="42"/>
    </row>
    <row r="43" spans="2:19" ht="14.1" customHeight="1">
      <c r="B43" s="9" t="s">
        <v>58</v>
      </c>
      <c r="C43" s="9"/>
      <c r="D43" s="24">
        <v>36764385</v>
      </c>
      <c r="E43" s="28"/>
      <c r="F43" s="24">
        <v>0</v>
      </c>
      <c r="G43" s="28"/>
      <c r="H43" s="24">
        <v>0</v>
      </c>
      <c r="I43" s="28"/>
      <c r="J43" s="24">
        <v>0</v>
      </c>
      <c r="K43" s="28"/>
      <c r="L43" s="24">
        <v>942</v>
      </c>
      <c r="M43" s="28"/>
      <c r="N43" s="24">
        <v>0</v>
      </c>
      <c r="O43" s="28"/>
      <c r="P43" s="24">
        <v>56674</v>
      </c>
      <c r="Q43" s="28"/>
      <c r="R43" s="33">
        <f t="shared" si="3"/>
        <v>36822001</v>
      </c>
    </row>
    <row r="44" spans="2:19" ht="14.1" customHeight="1">
      <c r="B44" s="9" t="s">
        <v>51</v>
      </c>
      <c r="C44" s="9"/>
      <c r="D44" s="24">
        <v>313022</v>
      </c>
      <c r="E44" s="28"/>
      <c r="F44" s="24">
        <v>159703</v>
      </c>
      <c r="G44" s="28"/>
      <c r="H44" s="24">
        <v>0</v>
      </c>
      <c r="I44" s="28"/>
      <c r="J44" s="24">
        <v>0</v>
      </c>
      <c r="K44" s="28"/>
      <c r="L44" s="24">
        <v>0</v>
      </c>
      <c r="M44" s="28"/>
      <c r="N44" s="24">
        <v>0</v>
      </c>
      <c r="O44" s="28"/>
      <c r="P44" s="24">
        <v>0</v>
      </c>
      <c r="Q44" s="28"/>
      <c r="R44" s="33">
        <f t="shared" si="3"/>
        <v>472725</v>
      </c>
    </row>
    <row r="45" spans="2:19" ht="14.1" customHeight="1">
      <c r="B45" s="8" t="s">
        <v>44</v>
      </c>
      <c r="C45" s="8"/>
      <c r="D45" s="24">
        <v>17731099</v>
      </c>
      <c r="E45" s="28"/>
      <c r="F45" s="24">
        <v>0</v>
      </c>
      <c r="G45" s="28"/>
      <c r="H45" s="24">
        <v>0</v>
      </c>
      <c r="I45" s="28"/>
      <c r="J45" s="24">
        <v>27212</v>
      </c>
      <c r="K45" s="28"/>
      <c r="L45" s="24">
        <v>121600</v>
      </c>
      <c r="M45" s="28"/>
      <c r="N45" s="24">
        <v>0</v>
      </c>
      <c r="O45" s="28"/>
      <c r="P45" s="24">
        <v>121</v>
      </c>
      <c r="Q45" s="28"/>
      <c r="R45" s="33">
        <f t="shared" si="3"/>
        <v>17880032</v>
      </c>
    </row>
    <row r="46" spans="2:19" ht="14.1" customHeight="1">
      <c r="B46" s="9" t="s">
        <v>55</v>
      </c>
      <c r="C46" s="9"/>
      <c r="D46" s="24">
        <v>0</v>
      </c>
      <c r="E46" s="28"/>
      <c r="F46" s="24">
        <v>0</v>
      </c>
      <c r="G46" s="28"/>
      <c r="H46" s="24">
        <v>0</v>
      </c>
      <c r="I46" s="28"/>
      <c r="J46" s="24">
        <v>0</v>
      </c>
      <c r="K46" s="28"/>
      <c r="L46" s="24">
        <v>0</v>
      </c>
      <c r="M46" s="28"/>
      <c r="N46" s="24">
        <v>0</v>
      </c>
      <c r="O46" s="28"/>
      <c r="P46" s="24">
        <v>0</v>
      </c>
      <c r="Q46" s="28"/>
      <c r="R46" s="33">
        <f t="shared" si="3"/>
        <v>0</v>
      </c>
    </row>
    <row r="47" spans="2:19" ht="14.1" customHeight="1">
      <c r="B47" s="8" t="s">
        <v>61</v>
      </c>
      <c r="C47" s="8"/>
      <c r="D47" s="24">
        <v>230509</v>
      </c>
      <c r="E47" s="28"/>
      <c r="F47" s="24">
        <v>0</v>
      </c>
      <c r="G47" s="28"/>
      <c r="H47" s="24">
        <v>0</v>
      </c>
      <c r="I47" s="28"/>
      <c r="J47" s="24">
        <v>0</v>
      </c>
      <c r="K47" s="28"/>
      <c r="L47" s="24">
        <v>0</v>
      </c>
      <c r="M47" s="28"/>
      <c r="N47" s="24">
        <v>0</v>
      </c>
      <c r="O47" s="28"/>
      <c r="P47" s="24">
        <v>0</v>
      </c>
      <c r="Q47" s="28"/>
      <c r="R47" s="33">
        <f t="shared" si="3"/>
        <v>230509</v>
      </c>
    </row>
    <row r="48" spans="2:19" ht="14.1" customHeight="1">
      <c r="B48" s="13" t="s">
        <v>62</v>
      </c>
      <c r="C48" s="20"/>
      <c r="D48" s="24">
        <v>0</v>
      </c>
      <c r="E48" s="28"/>
      <c r="F48" s="24">
        <v>23514</v>
      </c>
      <c r="G48" s="28"/>
      <c r="H48" s="24">
        <v>6249</v>
      </c>
      <c r="I48" s="28"/>
      <c r="J48" s="24">
        <v>45520</v>
      </c>
      <c r="K48" s="28"/>
      <c r="L48" s="24">
        <v>6403</v>
      </c>
      <c r="M48" s="28"/>
      <c r="N48" s="24">
        <v>85173</v>
      </c>
      <c r="O48" s="28"/>
      <c r="P48" s="24">
        <v>22303</v>
      </c>
      <c r="Q48" s="28"/>
      <c r="R48" s="33">
        <f t="shared" si="3"/>
        <v>189162</v>
      </c>
    </row>
    <row r="49" spans="2:18" ht="13.5" customHeight="1">
      <c r="B49" s="14" t="s">
        <v>25</v>
      </c>
      <c r="C49" s="14"/>
      <c r="D49" s="24">
        <f>SUM(D32,D42,D48)</f>
        <v>60498263</v>
      </c>
      <c r="E49" s="28"/>
      <c r="F49" s="24">
        <f>SUM(F32,F42,F48)</f>
        <v>32517962</v>
      </c>
      <c r="G49" s="28"/>
      <c r="H49" s="24">
        <f>SUM(H32,H42,H48)</f>
        <v>10068648</v>
      </c>
      <c r="I49" s="28"/>
      <c r="J49" s="24">
        <f>SUM(J32,J42,J48)</f>
        <v>10478198</v>
      </c>
      <c r="K49" s="28"/>
      <c r="L49" s="24">
        <f>SUM(L32,L42,L48)</f>
        <v>2237823</v>
      </c>
      <c r="M49" s="28"/>
      <c r="N49" s="24">
        <f>SUM(N32,N42,N48)</f>
        <v>431755</v>
      </c>
      <c r="O49" s="28"/>
      <c r="P49" s="24">
        <f>SUM(P32,P42,P48)</f>
        <v>13121188</v>
      </c>
      <c r="Q49" s="28"/>
      <c r="R49" s="33">
        <f t="shared" si="3"/>
        <v>129353837</v>
      </c>
    </row>
    <row r="50" spans="2:18" ht="3" customHeight="1"/>
    <row r="51" spans="2:18" ht="5.0999999999999996" customHeight="1"/>
    <row r="52" spans="2:18">
      <c r="R52" s="38"/>
    </row>
    <row r="53" spans="2:18">
      <c r="R53" s="38"/>
    </row>
  </sheetData>
  <mergeCells count="314">
    <mergeCell ref="A1:E1"/>
    <mergeCell ref="A2:S2"/>
    <mergeCell ref="A3:G3"/>
    <mergeCell ref="A4:R4"/>
    <mergeCell ref="A5:R5"/>
    <mergeCell ref="B6:R6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30:C31"/>
    <mergeCell ref="D30:E31"/>
    <mergeCell ref="F30:G31"/>
    <mergeCell ref="H30:I31"/>
    <mergeCell ref="J30:K31"/>
    <mergeCell ref="L30:M31"/>
    <mergeCell ref="N30:O31"/>
    <mergeCell ref="P30:Q31"/>
    <mergeCell ref="R30:R31"/>
  </mergeCells>
  <phoneticPr fontId="3"/>
  <printOptions horizontalCentered="1"/>
  <pageMargins left="0" right="0" top="0" bottom="0" header="0.31496062992125984" footer="0.31496062992125984"/>
  <pageSetup paperSize="9" scale="85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22"/>
  <sheetViews>
    <sheetView showGridLines="0" view="pageBreakPreview" zoomScaleSheetLayoutView="100" workbookViewId="0"/>
  </sheetViews>
  <sheetFormatPr defaultRowHeight="13.5"/>
  <cols>
    <col min="1" max="1" width="2.5" style="1" customWidth="1"/>
    <col min="2" max="3" width="15.625" style="1" customWidth="1"/>
    <col min="4" max="4" width="43.75" style="1" customWidth="1"/>
    <col min="5" max="5" width="24.125" style="1" customWidth="1"/>
    <col min="6" max="6" width="16" style="1" customWidth="1"/>
    <col min="7" max="7" width="16.375" style="1" customWidth="1"/>
    <col min="8" max="8" width="1" style="1" customWidth="1"/>
    <col min="9" max="9" width="1.5" style="1" customWidth="1"/>
    <col min="10" max="16384" width="9" style="1" customWidth="1"/>
  </cols>
  <sheetData>
    <row r="1" spans="2:7" ht="33.75" customHeight="1"/>
    <row r="2" spans="2:7">
      <c r="B2" s="54" t="s">
        <v>167</v>
      </c>
    </row>
    <row r="3" spans="2:7">
      <c r="B3" s="54" t="s">
        <v>12</v>
      </c>
      <c r="C3" s="165"/>
      <c r="D3" s="165"/>
      <c r="G3" s="184" t="s">
        <v>108</v>
      </c>
    </row>
    <row r="4" spans="2:7" ht="27" customHeight="1">
      <c r="B4" s="157" t="s">
        <v>33</v>
      </c>
      <c r="C4" s="157"/>
      <c r="D4" s="157" t="s">
        <v>168</v>
      </c>
      <c r="E4" s="157" t="s">
        <v>170</v>
      </c>
      <c r="F4" s="88" t="s">
        <v>0</v>
      </c>
      <c r="G4" s="157" t="s">
        <v>172</v>
      </c>
    </row>
    <row r="5" spans="2:7" ht="27" customHeight="1">
      <c r="B5" s="158" t="s">
        <v>174</v>
      </c>
      <c r="C5" s="166"/>
      <c r="D5" s="173" t="s">
        <v>233</v>
      </c>
      <c r="E5" s="177" t="s">
        <v>156</v>
      </c>
      <c r="F5" s="181">
        <v>4194</v>
      </c>
      <c r="G5" s="185"/>
    </row>
    <row r="6" spans="2:7" ht="27" customHeight="1">
      <c r="B6" s="159"/>
      <c r="C6" s="167"/>
      <c r="D6" s="160" t="s">
        <v>240</v>
      </c>
      <c r="E6" s="178" t="s">
        <v>250</v>
      </c>
      <c r="F6" s="182">
        <v>30080</v>
      </c>
      <c r="G6" s="185"/>
    </row>
    <row r="7" spans="2:7" ht="27" customHeight="1">
      <c r="B7" s="159"/>
      <c r="C7" s="167"/>
      <c r="D7" s="160" t="s">
        <v>241</v>
      </c>
      <c r="E7" s="178" t="s">
        <v>247</v>
      </c>
      <c r="F7" s="182">
        <v>3087</v>
      </c>
      <c r="G7" s="185"/>
    </row>
    <row r="8" spans="2:7" ht="27" customHeight="1">
      <c r="B8" s="159"/>
      <c r="C8" s="167"/>
      <c r="D8" s="160" t="s">
        <v>237</v>
      </c>
      <c r="E8" s="178" t="s">
        <v>249</v>
      </c>
      <c r="F8" s="182">
        <v>6715</v>
      </c>
      <c r="G8" s="185"/>
    </row>
    <row r="9" spans="2:7" ht="27" customHeight="1">
      <c r="B9" s="159"/>
      <c r="C9" s="167"/>
      <c r="D9" s="160" t="s">
        <v>238</v>
      </c>
      <c r="E9" s="177" t="s">
        <v>248</v>
      </c>
      <c r="F9" s="182">
        <v>2243</v>
      </c>
      <c r="G9" s="185"/>
    </row>
    <row r="10" spans="2:7" ht="27" customHeight="1">
      <c r="B10" s="159"/>
      <c r="C10" s="167"/>
      <c r="D10" s="160" t="s">
        <v>139</v>
      </c>
      <c r="E10" s="178" t="s">
        <v>246</v>
      </c>
      <c r="F10" s="182">
        <v>8905</v>
      </c>
      <c r="G10" s="185"/>
    </row>
    <row r="11" spans="2:7" ht="27" customHeight="1">
      <c r="B11" s="159"/>
      <c r="C11" s="167"/>
      <c r="D11" s="160" t="s">
        <v>239</v>
      </c>
      <c r="E11" s="178" t="s">
        <v>247</v>
      </c>
      <c r="F11" s="182">
        <v>1397</v>
      </c>
      <c r="G11" s="185"/>
    </row>
    <row r="12" spans="2:7" ht="27" customHeight="1">
      <c r="B12" s="160"/>
      <c r="C12" s="168"/>
      <c r="D12" s="174" t="s">
        <v>176</v>
      </c>
      <c r="E12" s="179"/>
      <c r="F12" s="183">
        <f>SUM(F5:F11)</f>
        <v>56621</v>
      </c>
      <c r="G12" s="176"/>
    </row>
    <row r="13" spans="2:7" ht="27" customHeight="1">
      <c r="B13" s="161" t="s">
        <v>22</v>
      </c>
      <c r="C13" s="169"/>
      <c r="D13" s="173" t="s">
        <v>147</v>
      </c>
      <c r="E13" s="180" t="s">
        <v>232</v>
      </c>
      <c r="F13" s="182">
        <v>770838</v>
      </c>
      <c r="G13" s="185"/>
    </row>
    <row r="14" spans="2:7" ht="27" customHeight="1">
      <c r="B14" s="162"/>
      <c r="C14" s="170"/>
      <c r="D14" s="160" t="s">
        <v>222</v>
      </c>
      <c r="E14" s="180" t="s">
        <v>173</v>
      </c>
      <c r="F14" s="182">
        <v>30606</v>
      </c>
      <c r="G14" s="185"/>
    </row>
    <row r="15" spans="2:7" ht="27" customHeight="1">
      <c r="B15" s="162"/>
      <c r="C15" s="170"/>
      <c r="D15" s="160" t="s">
        <v>231</v>
      </c>
      <c r="E15" s="180" t="s">
        <v>234</v>
      </c>
      <c r="F15" s="182">
        <v>9000</v>
      </c>
      <c r="G15" s="185"/>
    </row>
    <row r="16" spans="2:7" ht="27" customHeight="1">
      <c r="B16" s="162"/>
      <c r="C16" s="170"/>
      <c r="D16" s="160" t="s">
        <v>244</v>
      </c>
      <c r="E16" s="180" t="s">
        <v>171</v>
      </c>
      <c r="F16" s="182">
        <v>307187</v>
      </c>
      <c r="G16" s="185"/>
    </row>
    <row r="17" spans="2:7" ht="27" customHeight="1">
      <c r="B17" s="162"/>
      <c r="C17" s="170"/>
      <c r="D17" s="160" t="s">
        <v>43</v>
      </c>
      <c r="E17" s="178" t="s">
        <v>245</v>
      </c>
      <c r="F17" s="182">
        <v>118437</v>
      </c>
      <c r="G17" s="185"/>
    </row>
    <row r="18" spans="2:7" ht="27" customHeight="1">
      <c r="B18" s="162"/>
      <c r="C18" s="170"/>
      <c r="D18" s="160" t="s">
        <v>236</v>
      </c>
      <c r="E18" s="180" t="s">
        <v>158</v>
      </c>
      <c r="F18" s="182">
        <v>179023</v>
      </c>
      <c r="G18" s="185"/>
    </row>
    <row r="19" spans="2:7" ht="27" customHeight="1">
      <c r="B19" s="162"/>
      <c r="C19" s="170"/>
      <c r="D19" s="160" t="s">
        <v>235</v>
      </c>
      <c r="E19" s="180" t="s">
        <v>24</v>
      </c>
      <c r="F19" s="182">
        <v>1103871</v>
      </c>
      <c r="G19" s="185"/>
    </row>
    <row r="20" spans="2:7" ht="27" customHeight="1">
      <c r="B20" s="162"/>
      <c r="C20" s="170"/>
      <c r="D20" s="163" t="s">
        <v>166</v>
      </c>
      <c r="E20" s="180"/>
      <c r="F20" s="182">
        <v>5702671</v>
      </c>
      <c r="G20" s="185"/>
    </row>
    <row r="21" spans="2:7" ht="27" customHeight="1">
      <c r="B21" s="163"/>
      <c r="C21" s="171"/>
      <c r="D21" s="175" t="s">
        <v>176</v>
      </c>
      <c r="E21" s="179"/>
      <c r="F21" s="182">
        <f>SUM(F13:F20)</f>
        <v>8221633</v>
      </c>
      <c r="G21" s="176"/>
    </row>
    <row r="22" spans="2:7" ht="27" customHeight="1">
      <c r="B22" s="164" t="s">
        <v>25</v>
      </c>
      <c r="C22" s="172"/>
      <c r="D22" s="176"/>
      <c r="E22" s="179"/>
      <c r="F22" s="181">
        <f>SUM(F21,F12)</f>
        <v>8278254</v>
      </c>
      <c r="G22" s="176"/>
    </row>
    <row r="23" spans="2:7" ht="3.75" customHeight="1"/>
    <row r="24" spans="2:7" ht="12" customHeight="1"/>
  </sheetData>
  <mergeCells count="4">
    <mergeCell ref="B4:C4"/>
    <mergeCell ref="B22:C22"/>
    <mergeCell ref="B5:C12"/>
    <mergeCell ref="B13:C21"/>
  </mergeCells>
  <phoneticPr fontId="3"/>
  <printOptions horizontalCentered="1"/>
  <pageMargins left="0.19685039370078741" right="0.19685039370078741" top="0.15748031496062992" bottom="0.15748031496062992" header="0.31496062992125984" footer="0.31496062992125984"/>
  <pageSetup paperSize="9" fitToWidth="1" fitToHeight="1" orientation="landscape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I19"/>
  <sheetViews>
    <sheetView showGridLines="0" view="pageBreakPreview" topLeftCell="A10" zoomScale="130" zoomScaleSheetLayoutView="130" workbookViewId="0">
      <selection activeCell="H11" sqref="H11"/>
    </sheetView>
  </sheetViews>
  <sheetFormatPr defaultRowHeight="13.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style="1" customWidth="1"/>
    <col min="7" max="7" width="0.75" customWidth="1"/>
    <col min="8" max="8" width="11.375" customWidth="1"/>
    <col min="9" max="9" width="10.375" bestFit="1" customWidth="1"/>
  </cols>
  <sheetData>
    <row r="1" spans="2:9" ht="27.75" customHeight="1"/>
    <row r="2" spans="2:9" ht="15" customHeight="1">
      <c r="B2" s="186" t="s">
        <v>59</v>
      </c>
      <c r="C2" s="186"/>
      <c r="D2" s="186"/>
      <c r="E2" s="186"/>
      <c r="F2" s="186"/>
    </row>
    <row r="3" spans="2:9" ht="14.25" customHeight="1">
      <c r="B3" s="187" t="s">
        <v>177</v>
      </c>
      <c r="F3" s="202" t="s">
        <v>199</v>
      </c>
    </row>
    <row r="4" spans="2:9">
      <c r="B4" s="188" t="s">
        <v>178</v>
      </c>
      <c r="C4" s="188" t="s">
        <v>33</v>
      </c>
      <c r="D4" s="195" t="s">
        <v>179</v>
      </c>
      <c r="E4" s="195"/>
      <c r="F4" s="78" t="s">
        <v>0</v>
      </c>
    </row>
    <row r="5" spans="2:9">
      <c r="B5" s="189" t="s">
        <v>195</v>
      </c>
      <c r="C5" s="189" t="s">
        <v>27</v>
      </c>
      <c r="D5" s="196" t="s">
        <v>100</v>
      </c>
      <c r="E5" s="200"/>
      <c r="F5" s="203">
        <v>11978370</v>
      </c>
      <c r="I5" s="38"/>
    </row>
    <row r="6" spans="2:9">
      <c r="B6" s="190"/>
      <c r="C6" s="190"/>
      <c r="D6" s="196" t="s">
        <v>180</v>
      </c>
      <c r="E6" s="200"/>
      <c r="F6" s="203">
        <v>4596106</v>
      </c>
    </row>
    <row r="7" spans="2:9">
      <c r="B7" s="190"/>
      <c r="C7" s="190"/>
      <c r="D7" s="196" t="s">
        <v>181</v>
      </c>
      <c r="E7" s="200"/>
      <c r="F7" s="203">
        <v>258952</v>
      </c>
    </row>
    <row r="8" spans="2:9">
      <c r="B8" s="190"/>
      <c r="C8" s="190"/>
      <c r="D8" s="196" t="s">
        <v>242</v>
      </c>
      <c r="E8" s="200"/>
      <c r="F8" s="203">
        <v>1778041</v>
      </c>
    </row>
    <row r="9" spans="2:9">
      <c r="B9" s="190"/>
      <c r="C9" s="190"/>
      <c r="D9" s="196" t="s">
        <v>175</v>
      </c>
      <c r="E9" s="200"/>
      <c r="F9" s="203">
        <v>147892</v>
      </c>
    </row>
    <row r="10" spans="2:9">
      <c r="B10" s="190"/>
      <c r="C10" s="190"/>
      <c r="D10" s="196" t="s">
        <v>166</v>
      </c>
      <c r="E10" s="200"/>
      <c r="F10" s="203">
        <v>1007431</v>
      </c>
      <c r="I10" s="38"/>
    </row>
    <row r="11" spans="2:9">
      <c r="B11" s="190"/>
      <c r="C11" s="191"/>
      <c r="D11" s="194" t="s">
        <v>106</v>
      </c>
      <c r="E11" s="201"/>
      <c r="F11" s="203">
        <v>19766792</v>
      </c>
      <c r="I11" s="118"/>
    </row>
    <row r="12" spans="2:9" ht="13.5" customHeight="1">
      <c r="B12" s="190"/>
      <c r="C12" s="192" t="s">
        <v>28</v>
      </c>
      <c r="D12" s="65" t="s">
        <v>10</v>
      </c>
      <c r="E12" s="200" t="s">
        <v>54</v>
      </c>
      <c r="F12" s="203">
        <v>976046</v>
      </c>
      <c r="I12" s="38"/>
    </row>
    <row r="13" spans="2:9">
      <c r="B13" s="190"/>
      <c r="C13" s="193"/>
      <c r="D13" s="197"/>
      <c r="E13" s="200" t="s">
        <v>182</v>
      </c>
      <c r="F13" s="203">
        <v>18523</v>
      </c>
      <c r="I13" s="38"/>
    </row>
    <row r="14" spans="2:9">
      <c r="B14" s="190"/>
      <c r="C14" s="190"/>
      <c r="D14" s="198"/>
      <c r="E14" s="201" t="s">
        <v>176</v>
      </c>
      <c r="F14" s="203">
        <v>994569</v>
      </c>
      <c r="H14" s="204"/>
      <c r="I14" s="204"/>
    </row>
    <row r="15" spans="2:9" ht="13.5" customHeight="1">
      <c r="B15" s="190"/>
      <c r="C15" s="190"/>
      <c r="D15" s="65" t="s">
        <v>183</v>
      </c>
      <c r="E15" s="200" t="s">
        <v>54</v>
      </c>
      <c r="F15" s="203">
        <v>8834105</v>
      </c>
      <c r="H15" s="204"/>
      <c r="I15" s="204"/>
    </row>
    <row r="16" spans="2:9">
      <c r="B16" s="190"/>
      <c r="C16" s="190"/>
      <c r="D16" s="197"/>
      <c r="E16" s="200" t="s">
        <v>182</v>
      </c>
      <c r="F16" s="203">
        <v>986230</v>
      </c>
      <c r="H16" s="204"/>
      <c r="I16" s="204"/>
    </row>
    <row r="17" spans="2:9">
      <c r="B17" s="190"/>
      <c r="C17" s="190"/>
      <c r="D17" s="198"/>
      <c r="E17" s="201" t="s">
        <v>176</v>
      </c>
      <c r="F17" s="203">
        <v>9820335</v>
      </c>
      <c r="H17" s="204"/>
      <c r="I17" s="204"/>
    </row>
    <row r="18" spans="2:9">
      <c r="B18" s="190"/>
      <c r="C18" s="191"/>
      <c r="D18" s="194" t="s">
        <v>106</v>
      </c>
      <c r="E18" s="201"/>
      <c r="F18" s="203">
        <v>10814904</v>
      </c>
    </row>
    <row r="19" spans="2:9">
      <c r="B19" s="191"/>
      <c r="C19" s="194" t="s">
        <v>25</v>
      </c>
      <c r="D19" s="199"/>
      <c r="E19" s="201"/>
      <c r="F19" s="203">
        <v>30581696</v>
      </c>
    </row>
    <row r="20" spans="2:9" ht="1.9" customHeight="1"/>
  </sheetData>
  <mergeCells count="9">
    <mergeCell ref="B2:F2"/>
    <mergeCell ref="D11:E11"/>
    <mergeCell ref="D18:E18"/>
    <mergeCell ref="C19:E19"/>
    <mergeCell ref="D12:D14"/>
    <mergeCell ref="D15:D17"/>
    <mergeCell ref="B5:B19"/>
    <mergeCell ref="C5:C11"/>
    <mergeCell ref="C12:C18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180" fitToWidth="1" fitToHeight="1" orientation="landscape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5"/>
  <sheetViews>
    <sheetView view="pageBreakPreview" zoomScaleSheetLayoutView="100" workbookViewId="0">
      <selection activeCell="C2" sqref="C2:E2"/>
    </sheetView>
  </sheetViews>
  <sheetFormatPr defaultRowHeight="13.5"/>
  <cols>
    <col min="1" max="1" width="8.125" style="205" customWidth="1"/>
    <col min="2" max="2" width="5" style="205" customWidth="1"/>
    <col min="3" max="3" width="23.625" style="205" customWidth="1"/>
    <col min="4" max="8" width="15.625" style="205" customWidth="1"/>
    <col min="9" max="9" width="1.25" style="205" customWidth="1"/>
    <col min="10" max="10" width="12.625" style="205" customWidth="1"/>
    <col min="11" max="16384" width="9" style="1" customWidth="1"/>
  </cols>
  <sheetData>
    <row r="1" spans="1:12" s="205" customFormat="1" ht="41.25" customHeight="1"/>
    <row r="2" spans="1:12" s="205" customFormat="1" ht="18" customHeight="1">
      <c r="C2" s="208" t="s">
        <v>184</v>
      </c>
      <c r="D2" s="208"/>
      <c r="E2" s="208"/>
      <c r="F2" s="219" t="s">
        <v>199</v>
      </c>
      <c r="G2" s="219"/>
      <c r="H2" s="219"/>
    </row>
    <row r="3" spans="1:12" s="205" customFormat="1" ht="24.95" customHeight="1">
      <c r="C3" s="209" t="s">
        <v>33</v>
      </c>
      <c r="D3" s="214" t="s">
        <v>0</v>
      </c>
      <c r="E3" s="217" t="s">
        <v>185</v>
      </c>
      <c r="F3" s="214"/>
      <c r="G3" s="214"/>
      <c r="H3" s="214"/>
    </row>
    <row r="4" spans="1:12" s="206" customFormat="1" ht="27.95" customHeight="1">
      <c r="A4" s="206"/>
      <c r="B4" s="206"/>
      <c r="C4" s="209"/>
      <c r="D4" s="214"/>
      <c r="E4" s="26" t="s">
        <v>28</v>
      </c>
      <c r="F4" s="7" t="s">
        <v>145</v>
      </c>
      <c r="G4" s="7" t="s">
        <v>187</v>
      </c>
      <c r="H4" s="7" t="s">
        <v>13</v>
      </c>
      <c r="I4" s="206"/>
      <c r="J4" s="206"/>
      <c r="L4" s="206"/>
    </row>
    <row r="5" spans="1:12" s="205" customFormat="1" ht="30" customHeight="1">
      <c r="C5" s="210" t="s">
        <v>188</v>
      </c>
      <c r="D5" s="215">
        <v>29948424</v>
      </c>
      <c r="E5" s="218">
        <v>9820335</v>
      </c>
      <c r="F5" s="220">
        <v>1671937</v>
      </c>
      <c r="G5" s="220">
        <v>18456152</v>
      </c>
      <c r="H5" s="220">
        <v>0</v>
      </c>
      <c r="J5" s="207"/>
      <c r="L5" s="221"/>
    </row>
    <row r="6" spans="1:12" s="205" customFormat="1" ht="30" customHeight="1">
      <c r="C6" s="210" t="s">
        <v>189</v>
      </c>
      <c r="D6" s="215">
        <v>3006956</v>
      </c>
      <c r="E6" s="218">
        <v>994569</v>
      </c>
      <c r="F6" s="220">
        <v>2012300</v>
      </c>
      <c r="G6" s="220">
        <v>87</v>
      </c>
      <c r="H6" s="220">
        <v>0</v>
      </c>
      <c r="J6" s="207"/>
    </row>
    <row r="7" spans="1:12" s="205" customFormat="1" ht="30" customHeight="1">
      <c r="C7" s="210" t="s">
        <v>190</v>
      </c>
      <c r="D7" s="215">
        <v>1927890</v>
      </c>
      <c r="E7" s="218">
        <v>0</v>
      </c>
      <c r="F7" s="220">
        <v>0</v>
      </c>
      <c r="G7" s="220">
        <v>1310553</v>
      </c>
      <c r="H7" s="220">
        <v>617337</v>
      </c>
      <c r="J7" s="207"/>
    </row>
    <row r="8" spans="1:12" s="205" customFormat="1" ht="30" customHeight="1">
      <c r="C8" s="210" t="s">
        <v>166</v>
      </c>
      <c r="D8" s="215">
        <v>0</v>
      </c>
      <c r="E8" s="218">
        <v>0</v>
      </c>
      <c r="F8" s="220">
        <v>0</v>
      </c>
      <c r="G8" s="220">
        <v>0</v>
      </c>
      <c r="H8" s="220">
        <v>0</v>
      </c>
      <c r="J8" s="207"/>
    </row>
    <row r="9" spans="1:12" s="205" customFormat="1" ht="30" customHeight="1">
      <c r="C9" s="141" t="s">
        <v>25</v>
      </c>
      <c r="D9" s="216">
        <v>34883270</v>
      </c>
      <c r="E9" s="216">
        <v>10814904</v>
      </c>
      <c r="F9" s="216">
        <v>3684237</v>
      </c>
      <c r="G9" s="216">
        <v>19766792</v>
      </c>
      <c r="H9" s="216">
        <v>617337</v>
      </c>
      <c r="J9" s="207"/>
    </row>
    <row r="10" spans="1:12" s="207" customFormat="1" ht="3.75" customHeight="1"/>
    <row r="11" spans="1:12" s="207" customFormat="1" ht="21.75" customHeight="1">
      <c r="D11" s="38"/>
      <c r="E11" s="38"/>
      <c r="F11" s="38"/>
      <c r="G11" s="38"/>
      <c r="H11" s="38"/>
    </row>
    <row r="12" spans="1:12">
      <c r="A12" s="207"/>
      <c r="B12" s="207"/>
      <c r="C12" s="211"/>
      <c r="D12" s="211"/>
      <c r="E12" s="211"/>
      <c r="F12" s="211"/>
      <c r="G12" s="211"/>
      <c r="H12" s="211"/>
      <c r="I12" s="207"/>
      <c r="J12" s="207"/>
    </row>
    <row r="13" spans="1:12">
      <c r="A13" s="207"/>
      <c r="B13" s="207"/>
      <c r="C13" s="212"/>
      <c r="D13" s="212"/>
      <c r="E13" s="212"/>
      <c r="F13" s="212"/>
      <c r="G13" s="212"/>
      <c r="H13" s="212"/>
      <c r="I13" s="207"/>
      <c r="J13" s="207"/>
    </row>
    <row r="14" spans="1:12">
      <c r="C14" s="213"/>
      <c r="D14" s="212"/>
      <c r="E14" s="213"/>
      <c r="F14" s="213"/>
      <c r="G14" s="213"/>
      <c r="H14" s="213"/>
    </row>
    <row r="15" spans="1:12">
      <c r="A15" s="206"/>
      <c r="B15" s="206"/>
      <c r="C15" s="206"/>
      <c r="D15" s="206"/>
      <c r="E15" s="206"/>
      <c r="F15" s="206"/>
      <c r="G15" s="206"/>
      <c r="H15" s="206"/>
      <c r="I15" s="206"/>
      <c r="J15" s="206"/>
    </row>
  </sheetData>
  <mergeCells count="6">
    <mergeCell ref="C2:E2"/>
    <mergeCell ref="F2:H2"/>
    <mergeCell ref="E3:H3"/>
    <mergeCell ref="C12:H12"/>
    <mergeCell ref="C3:C4"/>
    <mergeCell ref="D3:D4"/>
  </mergeCells>
  <phoneticPr fontId="3"/>
  <printOptions horizontalCentered="1"/>
  <pageMargins left="0.11811023622047245" right="0.11811023622047245" top="0.15748031496062992" bottom="0.15748031496062992" header="0.31496062992125984" footer="0.31496062992125984"/>
  <pageSetup paperSize="9" scale="135" fitToWidth="1" fitToHeight="1" orientation="landscape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C7"/>
  <sheetViews>
    <sheetView showGridLines="0" view="pageBreakPreview" zoomScale="180" zoomScaleNormal="180" zoomScaleSheetLayoutView="180" workbookViewId="0">
      <selection activeCell="F9" sqref="F9"/>
    </sheetView>
  </sheetViews>
  <sheetFormatPr defaultRowHeight="13.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2:3" ht="24.75" customHeight="1"/>
    <row r="2" spans="2:3" ht="10.5" customHeight="1">
      <c r="B2" s="223" t="s">
        <v>165</v>
      </c>
      <c r="C2" s="223"/>
    </row>
    <row r="3" spans="2:3" ht="9.75" customHeight="1">
      <c r="B3" s="222" t="s">
        <v>191</v>
      </c>
      <c r="C3" s="226" t="s">
        <v>199</v>
      </c>
    </row>
    <row r="4" spans="2:3" ht="18.95" customHeight="1">
      <c r="B4" s="224"/>
      <c r="C4" s="224" t="s">
        <v>163</v>
      </c>
    </row>
    <row r="5" spans="2:3" ht="15" customHeight="1">
      <c r="B5" s="225" t="s">
        <v>192</v>
      </c>
      <c r="C5" s="227">
        <v>985</v>
      </c>
    </row>
    <row r="6" spans="2:3" ht="15" customHeight="1">
      <c r="B6" s="225" t="s">
        <v>193</v>
      </c>
      <c r="C6" s="227">
        <v>1213046</v>
      </c>
    </row>
    <row r="7" spans="2:3" ht="15" customHeight="1">
      <c r="B7" s="225" t="s">
        <v>159</v>
      </c>
      <c r="C7" s="227">
        <v>0</v>
      </c>
    </row>
    <row r="8" spans="2:3" ht="1.9" customHeight="1"/>
  </sheetData>
  <mergeCells count="1">
    <mergeCell ref="B2:C2"/>
  </mergeCells>
  <phoneticPr fontId="3"/>
  <printOptions horizontalCentered="1"/>
  <pageMargins left="0.19685039370078741" right="0.19685039370078741" top="0.19685039370078741" bottom="0.15748031496062992" header="0.31496062992125984" footer="0.31496062992125984"/>
  <pageSetup paperSize="9" scale="300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29"/>
  <sheetViews>
    <sheetView showGridLines="0" view="pageBreakPreview" zoomScale="90" zoomScaleNormal="80" zoomScaleSheetLayoutView="90" workbookViewId="0">
      <selection activeCell="J26" sqref="J26"/>
    </sheetView>
  </sheetViews>
  <sheetFormatPr defaultRowHeight="13.5"/>
  <cols>
    <col min="1" max="1" width="5.5" style="1" customWidth="1"/>
    <col min="2" max="2" width="25.25" style="1" customWidth="1"/>
    <col min="3" max="3" width="17.5" style="1" customWidth="1"/>
    <col min="4" max="8" width="15.75" style="1" customWidth="1"/>
    <col min="9" max="9" width="16.75" style="1" customWidth="1"/>
    <col min="10" max="10" width="15.75" style="1" customWidth="1"/>
    <col min="11" max="11" width="16.75" style="1" customWidth="1"/>
    <col min="12" max="12" width="16.625" style="1" customWidth="1"/>
    <col min="13" max="13" width="1.25" style="1" customWidth="1"/>
    <col min="14" max="16384" width="9" style="1" customWidth="1"/>
  </cols>
  <sheetData>
    <row r="1" spans="1:13" ht="50.1" customHeight="1"/>
    <row r="2" spans="1:13" ht="34.5" customHeight="1">
      <c r="A2" s="43"/>
      <c r="B2" s="43" t="s">
        <v>69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20.100000000000001" customHeight="1">
      <c r="B3" s="45" t="s">
        <v>4</v>
      </c>
      <c r="I3" s="52" t="s">
        <v>199</v>
      </c>
    </row>
    <row r="4" spans="1:13" ht="50.1" customHeight="1">
      <c r="A4" s="25"/>
      <c r="B4" s="14" t="s">
        <v>72</v>
      </c>
      <c r="C4" s="7" t="s">
        <v>73</v>
      </c>
      <c r="D4" s="7" t="s">
        <v>169</v>
      </c>
      <c r="E4" s="7" t="s">
        <v>74</v>
      </c>
      <c r="F4" s="7" t="s">
        <v>202</v>
      </c>
      <c r="G4" s="7" t="s">
        <v>37</v>
      </c>
      <c r="H4" s="7" t="s">
        <v>76</v>
      </c>
      <c r="I4" s="7" t="s">
        <v>66</v>
      </c>
      <c r="J4" s="17"/>
      <c r="K4" s="25"/>
      <c r="L4" s="25"/>
      <c r="M4" s="25"/>
    </row>
    <row r="5" spans="1:13" ht="28.5" customHeight="1">
      <c r="A5" s="25"/>
      <c r="B5" s="46" t="s">
        <v>137</v>
      </c>
      <c r="C5" s="48">
        <v>8820</v>
      </c>
      <c r="D5" s="48">
        <v>156.69999999999999</v>
      </c>
      <c r="E5" s="48">
        <f>ROUND(C5*D5/1000,0)</f>
        <v>1382</v>
      </c>
      <c r="F5" s="48">
        <v>50</v>
      </c>
      <c r="G5" s="48">
        <f>ROUND(C5*F5/1000,0)</f>
        <v>441</v>
      </c>
      <c r="H5" s="48">
        <f>E5-G5</f>
        <v>941</v>
      </c>
      <c r="I5" s="48">
        <v>441</v>
      </c>
      <c r="J5" s="25"/>
      <c r="K5" s="25"/>
      <c r="L5" s="25"/>
      <c r="M5" s="25"/>
    </row>
    <row r="6" spans="1:13" ht="28.5" customHeight="1">
      <c r="A6" s="25"/>
      <c r="B6" s="47"/>
      <c r="C6" s="47"/>
      <c r="D6" s="47"/>
      <c r="E6" s="47"/>
      <c r="F6" s="47"/>
      <c r="G6" s="47"/>
      <c r="H6" s="47"/>
      <c r="I6" s="47"/>
      <c r="J6" s="25"/>
      <c r="K6" s="25"/>
      <c r="L6" s="25"/>
      <c r="M6" s="25"/>
    </row>
    <row r="7" spans="1:13" ht="28.5" customHeight="1">
      <c r="A7" s="25"/>
      <c r="B7" s="14" t="s">
        <v>25</v>
      </c>
      <c r="C7" s="48">
        <f t="shared" ref="C7:I7" si="0">SUM(C5:C6)</f>
        <v>8820</v>
      </c>
      <c r="D7" s="48">
        <f t="shared" si="0"/>
        <v>156.69999999999999</v>
      </c>
      <c r="E7" s="48">
        <f t="shared" si="0"/>
        <v>1382</v>
      </c>
      <c r="F7" s="48">
        <f t="shared" si="0"/>
        <v>50</v>
      </c>
      <c r="G7" s="48">
        <f t="shared" si="0"/>
        <v>441</v>
      </c>
      <c r="H7" s="48">
        <f t="shared" si="0"/>
        <v>941</v>
      </c>
      <c r="I7" s="48">
        <f t="shared" si="0"/>
        <v>441</v>
      </c>
      <c r="J7" s="25"/>
      <c r="K7" s="25"/>
      <c r="L7" s="25"/>
      <c r="M7" s="25"/>
    </row>
    <row r="8" spans="1:13" ht="11.1" customHeight="1"/>
    <row r="9" spans="1:13" ht="20.100000000000001" customHeight="1">
      <c r="B9" s="45" t="s">
        <v>197</v>
      </c>
      <c r="K9" s="52" t="s">
        <v>199</v>
      </c>
    </row>
    <row r="10" spans="1:13" ht="50.1" customHeight="1">
      <c r="A10" s="25"/>
      <c r="B10" s="14" t="s">
        <v>77</v>
      </c>
      <c r="C10" s="7" t="s">
        <v>79</v>
      </c>
      <c r="D10" s="7" t="s">
        <v>11</v>
      </c>
      <c r="E10" s="7" t="s">
        <v>70</v>
      </c>
      <c r="F10" s="7" t="s">
        <v>9</v>
      </c>
      <c r="G10" s="7" t="s">
        <v>5</v>
      </c>
      <c r="H10" s="7" t="s">
        <v>81</v>
      </c>
      <c r="I10" s="7" t="s">
        <v>84</v>
      </c>
      <c r="J10" s="7" t="s">
        <v>85</v>
      </c>
      <c r="K10" s="7" t="s">
        <v>66</v>
      </c>
      <c r="L10" s="25"/>
      <c r="M10" s="25"/>
    </row>
    <row r="11" spans="1:13" ht="28.5" customHeight="1">
      <c r="A11" s="25"/>
      <c r="B11" s="47" t="s">
        <v>203</v>
      </c>
      <c r="C11" s="48">
        <v>1000</v>
      </c>
      <c r="D11" s="48">
        <v>1243761</v>
      </c>
      <c r="E11" s="48">
        <v>1153057</v>
      </c>
      <c r="F11" s="48">
        <f>D11-E11</f>
        <v>90704</v>
      </c>
      <c r="G11" s="48">
        <v>1000</v>
      </c>
      <c r="H11" s="49">
        <f>C11/G11</f>
        <v>1</v>
      </c>
      <c r="I11" s="48">
        <f>F11*H11</f>
        <v>90704</v>
      </c>
      <c r="J11" s="48">
        <v>0</v>
      </c>
      <c r="K11" s="48">
        <v>1000</v>
      </c>
      <c r="L11" s="25"/>
      <c r="M11" s="25"/>
    </row>
    <row r="12" spans="1:13" ht="28.5" customHeight="1">
      <c r="A12" s="25"/>
      <c r="B12" s="47" t="s">
        <v>204</v>
      </c>
      <c r="C12" s="48">
        <v>380602</v>
      </c>
      <c r="D12" s="48">
        <v>765509</v>
      </c>
      <c r="E12" s="48">
        <v>172056</v>
      </c>
      <c r="F12" s="48">
        <f>D12-E12</f>
        <v>593453</v>
      </c>
      <c r="G12" s="48">
        <v>380602</v>
      </c>
      <c r="H12" s="49">
        <f>C12/G12</f>
        <v>1</v>
      </c>
      <c r="I12" s="48">
        <f>F12*H12</f>
        <v>593453</v>
      </c>
      <c r="J12" s="48">
        <v>0</v>
      </c>
      <c r="K12" s="48">
        <v>380602</v>
      </c>
      <c r="L12" s="25"/>
      <c r="M12" s="25"/>
    </row>
    <row r="13" spans="1:13" ht="28.5" customHeight="1">
      <c r="A13" s="25"/>
      <c r="B13" s="14" t="s">
        <v>25</v>
      </c>
      <c r="C13" s="48">
        <f>SUM(C11:C12)</f>
        <v>381602</v>
      </c>
      <c r="D13" s="48">
        <f>SUM(D11:D12)</f>
        <v>2009270</v>
      </c>
      <c r="E13" s="48">
        <f>SUM(E11:E12)</f>
        <v>1325113</v>
      </c>
      <c r="F13" s="48">
        <f>SUM(F11:F12)</f>
        <v>684157</v>
      </c>
      <c r="G13" s="48">
        <f>SUM(G11:G12)</f>
        <v>381602</v>
      </c>
      <c r="H13" s="50"/>
      <c r="I13" s="48">
        <f>SUM(I11:I12)</f>
        <v>684157</v>
      </c>
      <c r="J13" s="48">
        <f>SUM(J11:J12)</f>
        <v>0</v>
      </c>
      <c r="K13" s="48">
        <f>SUM(K11:K12)</f>
        <v>381602</v>
      </c>
      <c r="L13" s="25"/>
      <c r="M13" s="25"/>
    </row>
    <row r="14" spans="1:13" ht="12" customHeight="1">
      <c r="A14" s="25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0.100000000000001" customHeight="1">
      <c r="B15" s="45" t="s">
        <v>198</v>
      </c>
      <c r="K15" s="52"/>
      <c r="L15" s="52" t="s">
        <v>199</v>
      </c>
    </row>
    <row r="16" spans="1:13" ht="50.1" customHeight="1">
      <c r="A16" s="25"/>
      <c r="B16" s="14" t="s">
        <v>77</v>
      </c>
      <c r="C16" s="7" t="s">
        <v>17</v>
      </c>
      <c r="D16" s="7" t="s">
        <v>11</v>
      </c>
      <c r="E16" s="7" t="s">
        <v>70</v>
      </c>
      <c r="F16" s="7" t="s">
        <v>9</v>
      </c>
      <c r="G16" s="7" t="s">
        <v>5</v>
      </c>
      <c r="H16" s="7" t="s">
        <v>81</v>
      </c>
      <c r="I16" s="7" t="s">
        <v>84</v>
      </c>
      <c r="J16" s="7" t="s">
        <v>78</v>
      </c>
      <c r="K16" s="7" t="s">
        <v>86</v>
      </c>
      <c r="L16" s="7" t="s">
        <v>66</v>
      </c>
      <c r="M16" s="25"/>
    </row>
    <row r="17" spans="1:13" ht="28.5" customHeight="1">
      <c r="A17" s="25"/>
      <c r="B17" s="47" t="s">
        <v>205</v>
      </c>
      <c r="C17" s="48">
        <v>1600</v>
      </c>
      <c r="D17" s="48">
        <v>4068751</v>
      </c>
      <c r="E17" s="48">
        <v>842427</v>
      </c>
      <c r="F17" s="48">
        <f t="shared" ref="F17:F28" si="1">D17-E17</f>
        <v>3226324</v>
      </c>
      <c r="G17" s="48">
        <v>1500000</v>
      </c>
      <c r="H17" s="51">
        <f t="shared" ref="H17:H28" si="2">ROUND(C17/G17,5)</f>
        <v>1.07e-003</v>
      </c>
      <c r="I17" s="48">
        <f t="shared" ref="I17:I28" si="3">F17*H17</f>
        <v>3452.1666799999998</v>
      </c>
      <c r="J17" s="48">
        <v>0</v>
      </c>
      <c r="K17" s="48">
        <f t="shared" ref="K17:K28" si="4">C17-J17</f>
        <v>1600</v>
      </c>
      <c r="L17" s="48">
        <v>1600</v>
      </c>
      <c r="M17" s="25"/>
    </row>
    <row r="18" spans="1:13" ht="28.5" customHeight="1">
      <c r="A18" s="25"/>
      <c r="B18" s="47" t="s">
        <v>206</v>
      </c>
      <c r="C18" s="48">
        <v>2000</v>
      </c>
      <c r="D18" s="48">
        <v>1105986</v>
      </c>
      <c r="E18" s="48">
        <v>855362</v>
      </c>
      <c r="F18" s="48">
        <f t="shared" si="1"/>
        <v>250624</v>
      </c>
      <c r="G18" s="48">
        <v>452500</v>
      </c>
      <c r="H18" s="51">
        <f t="shared" si="2"/>
        <v>4.4200000000000003e-003</v>
      </c>
      <c r="I18" s="48">
        <f t="shared" si="3"/>
        <v>1107.7580800000001</v>
      </c>
      <c r="J18" s="48">
        <v>0</v>
      </c>
      <c r="K18" s="48">
        <f t="shared" si="4"/>
        <v>2000</v>
      </c>
      <c r="L18" s="48">
        <v>2000</v>
      </c>
      <c r="M18" s="25"/>
    </row>
    <row r="19" spans="1:13" ht="28.5" customHeight="1">
      <c r="A19" s="25"/>
      <c r="B19" s="47" t="s">
        <v>207</v>
      </c>
      <c r="C19" s="48">
        <v>603950</v>
      </c>
      <c r="D19" s="48">
        <v>13005168</v>
      </c>
      <c r="E19" s="48">
        <v>1224712</v>
      </c>
      <c r="F19" s="48">
        <f t="shared" si="1"/>
        <v>11780456</v>
      </c>
      <c r="G19" s="48">
        <v>11780456</v>
      </c>
      <c r="H19" s="51">
        <f t="shared" si="2"/>
        <v>5.1270000000000003e-002</v>
      </c>
      <c r="I19" s="48">
        <f t="shared" si="3"/>
        <v>603983.97912000003</v>
      </c>
      <c r="J19" s="48">
        <v>0</v>
      </c>
      <c r="K19" s="48">
        <f t="shared" si="4"/>
        <v>603950</v>
      </c>
      <c r="L19" s="48">
        <v>603950</v>
      </c>
      <c r="M19" s="25"/>
    </row>
    <row r="20" spans="1:13" ht="28.5" customHeight="1">
      <c r="A20" s="25"/>
      <c r="B20" s="47" t="s">
        <v>208</v>
      </c>
      <c r="C20" s="48">
        <v>3172</v>
      </c>
      <c r="D20" s="48">
        <v>206833</v>
      </c>
      <c r="E20" s="48">
        <v>107977</v>
      </c>
      <c r="F20" s="48">
        <f t="shared" si="1"/>
        <v>98856</v>
      </c>
      <c r="G20" s="48">
        <v>86305</v>
      </c>
      <c r="H20" s="51">
        <f t="shared" si="2"/>
        <v>3.6749999999999998e-002</v>
      </c>
      <c r="I20" s="48">
        <f t="shared" si="3"/>
        <v>3632.9579999999996</v>
      </c>
      <c r="J20" s="48">
        <v>0</v>
      </c>
      <c r="K20" s="48">
        <f t="shared" si="4"/>
        <v>3172</v>
      </c>
      <c r="L20" s="48">
        <v>3172</v>
      </c>
      <c r="M20" s="25"/>
    </row>
    <row r="21" spans="1:13" ht="28.5" customHeight="1">
      <c r="A21" s="25"/>
      <c r="B21" s="47" t="s">
        <v>209</v>
      </c>
      <c r="C21" s="48">
        <v>2470</v>
      </c>
      <c r="D21" s="48">
        <v>260061049</v>
      </c>
      <c r="E21" s="48">
        <v>245912910</v>
      </c>
      <c r="F21" s="48">
        <f t="shared" si="1"/>
        <v>14148139</v>
      </c>
      <c r="G21" s="48">
        <v>10435570</v>
      </c>
      <c r="H21" s="51">
        <f t="shared" si="2"/>
        <v>2.4000000000000001e-004</v>
      </c>
      <c r="I21" s="48">
        <f t="shared" si="3"/>
        <v>3395.5533599999999</v>
      </c>
      <c r="J21" s="48">
        <v>0</v>
      </c>
      <c r="K21" s="48">
        <f t="shared" si="4"/>
        <v>2470</v>
      </c>
      <c r="L21" s="48">
        <v>2470</v>
      </c>
      <c r="M21" s="25"/>
    </row>
    <row r="22" spans="1:13" ht="28.5" customHeight="1">
      <c r="A22" s="25"/>
      <c r="B22" s="47" t="s">
        <v>210</v>
      </c>
      <c r="C22" s="48">
        <v>3699</v>
      </c>
      <c r="D22" s="48">
        <v>22198704</v>
      </c>
      <c r="E22" s="48">
        <v>21174048</v>
      </c>
      <c r="F22" s="48">
        <f t="shared" si="1"/>
        <v>1024656</v>
      </c>
      <c r="G22" s="48">
        <v>619352</v>
      </c>
      <c r="H22" s="51">
        <f t="shared" si="2"/>
        <v>5.9699999999999996e-003</v>
      </c>
      <c r="I22" s="48">
        <f t="shared" si="3"/>
        <v>6117.19632</v>
      </c>
      <c r="J22" s="48">
        <v>0</v>
      </c>
      <c r="K22" s="48">
        <f t="shared" si="4"/>
        <v>3699</v>
      </c>
      <c r="L22" s="48">
        <v>3699</v>
      </c>
      <c r="M22" s="25"/>
    </row>
    <row r="23" spans="1:13" ht="28.5" customHeight="1">
      <c r="A23" s="25"/>
      <c r="B23" s="47" t="s">
        <v>211</v>
      </c>
      <c r="C23" s="48">
        <v>1731</v>
      </c>
      <c r="D23" s="48">
        <v>1787254583</v>
      </c>
      <c r="E23" s="48">
        <v>1686776059</v>
      </c>
      <c r="F23" s="48">
        <f t="shared" si="1"/>
        <v>100478524</v>
      </c>
      <c r="G23" s="48">
        <v>18998171</v>
      </c>
      <c r="H23" s="51">
        <f t="shared" si="2"/>
        <v>9.0000000000000006e-005</v>
      </c>
      <c r="I23" s="48">
        <f t="shared" si="3"/>
        <v>9043.0671600000005</v>
      </c>
      <c r="J23" s="48">
        <v>0</v>
      </c>
      <c r="K23" s="48">
        <f t="shared" si="4"/>
        <v>1731</v>
      </c>
      <c r="L23" s="48">
        <v>1731</v>
      </c>
      <c r="M23" s="25"/>
    </row>
    <row r="24" spans="1:13" ht="28.5" customHeight="1">
      <c r="A24" s="25"/>
      <c r="B24" s="47" t="s">
        <v>212</v>
      </c>
      <c r="C24" s="48">
        <v>35</v>
      </c>
      <c r="D24" s="48">
        <v>403288</v>
      </c>
      <c r="E24" s="48">
        <v>19440</v>
      </c>
      <c r="F24" s="48">
        <f t="shared" si="1"/>
        <v>383848</v>
      </c>
      <c r="G24" s="48">
        <v>23000</v>
      </c>
      <c r="H24" s="51">
        <f t="shared" si="2"/>
        <v>1.5200000000000001e-003</v>
      </c>
      <c r="I24" s="48">
        <f t="shared" si="3"/>
        <v>583.44896000000006</v>
      </c>
      <c r="J24" s="48">
        <v>0</v>
      </c>
      <c r="K24" s="48">
        <f t="shared" si="4"/>
        <v>35</v>
      </c>
      <c r="L24" s="48">
        <v>35</v>
      </c>
      <c r="M24" s="25"/>
    </row>
    <row r="25" spans="1:13" ht="28.5" customHeight="1">
      <c r="A25" s="25"/>
      <c r="B25" s="47" t="s">
        <v>136</v>
      </c>
      <c r="C25" s="48">
        <v>15</v>
      </c>
      <c r="D25" s="48">
        <v>96054</v>
      </c>
      <c r="E25" s="48">
        <v>48058</v>
      </c>
      <c r="F25" s="48">
        <f t="shared" si="1"/>
        <v>47996</v>
      </c>
      <c r="G25" s="48">
        <v>60000</v>
      </c>
      <c r="H25" s="51">
        <f t="shared" si="2"/>
        <v>2.5000000000000001e-004</v>
      </c>
      <c r="I25" s="48">
        <f t="shared" si="3"/>
        <v>11.999000000000001</v>
      </c>
      <c r="J25" s="48">
        <v>0</v>
      </c>
      <c r="K25" s="48">
        <f t="shared" si="4"/>
        <v>15</v>
      </c>
      <c r="L25" s="48">
        <v>15</v>
      </c>
      <c r="M25" s="25"/>
    </row>
    <row r="26" spans="1:13" ht="28.5" customHeight="1">
      <c r="A26" s="25"/>
      <c r="B26" s="47" t="s">
        <v>213</v>
      </c>
      <c r="C26" s="48">
        <v>150</v>
      </c>
      <c r="D26" s="48">
        <v>2745303</v>
      </c>
      <c r="E26" s="48">
        <v>656645</v>
      </c>
      <c r="F26" s="48">
        <f t="shared" si="1"/>
        <v>2088658</v>
      </c>
      <c r="G26" s="48">
        <v>400000</v>
      </c>
      <c r="H26" s="51">
        <f t="shared" si="2"/>
        <v>3.8000000000000002e-004</v>
      </c>
      <c r="I26" s="48">
        <f t="shared" si="3"/>
        <v>793.69004000000007</v>
      </c>
      <c r="J26" s="48">
        <v>0</v>
      </c>
      <c r="K26" s="48">
        <f t="shared" si="4"/>
        <v>150</v>
      </c>
      <c r="L26" s="48">
        <v>150</v>
      </c>
      <c r="M26" s="25"/>
    </row>
    <row r="27" spans="1:13" ht="28.5" customHeight="1">
      <c r="A27" s="25"/>
      <c r="B27" s="47" t="s">
        <v>71</v>
      </c>
      <c r="C27" s="48">
        <v>4100</v>
      </c>
      <c r="D27" s="48">
        <v>24857606000</v>
      </c>
      <c r="E27" s="48">
        <v>24516985000</v>
      </c>
      <c r="F27" s="48">
        <f t="shared" si="1"/>
        <v>340621000</v>
      </c>
      <c r="G27" s="48">
        <v>16602000</v>
      </c>
      <c r="H27" s="51">
        <f t="shared" si="2"/>
        <v>2.5000000000000001e-004</v>
      </c>
      <c r="I27" s="48">
        <f t="shared" si="3"/>
        <v>85155.25</v>
      </c>
      <c r="J27" s="48">
        <v>0</v>
      </c>
      <c r="K27" s="48">
        <f t="shared" si="4"/>
        <v>4100</v>
      </c>
      <c r="L27" s="48">
        <v>4100</v>
      </c>
      <c r="M27" s="25"/>
    </row>
    <row r="28" spans="1:13" ht="28.5" customHeight="1">
      <c r="A28" s="44"/>
      <c r="B28" s="47" t="s">
        <v>26</v>
      </c>
      <c r="C28" s="48">
        <v>50000</v>
      </c>
      <c r="D28" s="48">
        <v>7156575</v>
      </c>
      <c r="E28" s="48">
        <v>6402265</v>
      </c>
      <c r="F28" s="48">
        <f t="shared" si="1"/>
        <v>754310</v>
      </c>
      <c r="G28" s="48">
        <v>750000</v>
      </c>
      <c r="H28" s="51">
        <f t="shared" si="2"/>
        <v>6.6669999999999993e-002</v>
      </c>
      <c r="I28" s="48">
        <f t="shared" si="3"/>
        <v>50289.847699999998</v>
      </c>
      <c r="J28" s="48">
        <v>0</v>
      </c>
      <c r="K28" s="48">
        <f t="shared" si="4"/>
        <v>50000</v>
      </c>
      <c r="L28" s="48">
        <v>50000</v>
      </c>
      <c r="M28" s="44"/>
    </row>
    <row r="29" spans="1:13" ht="28.5" customHeight="1">
      <c r="A29" s="25"/>
      <c r="B29" s="14" t="s">
        <v>25</v>
      </c>
      <c r="C29" s="48">
        <f>SUM(C17:C28)</f>
        <v>672922</v>
      </c>
      <c r="D29" s="48">
        <f>SUM(D17:D28)</f>
        <v>26955908294</v>
      </c>
      <c r="E29" s="48">
        <f>SUM(E17:E28)</f>
        <v>26481004903</v>
      </c>
      <c r="F29" s="48">
        <f>SUM(F17:F28)</f>
        <v>474903391</v>
      </c>
      <c r="G29" s="48">
        <f>SUM(G17:G28)</f>
        <v>61707354</v>
      </c>
      <c r="H29" s="50"/>
      <c r="I29" s="48">
        <f>SUM(I17:I28)</f>
        <v>767566.91441999993</v>
      </c>
      <c r="J29" s="48">
        <f>SUM(J17:J28)</f>
        <v>0</v>
      </c>
      <c r="K29" s="48">
        <f>SUM(K17:K28)</f>
        <v>672922</v>
      </c>
      <c r="L29" s="48">
        <f>SUM(L17:L28)</f>
        <v>672922</v>
      </c>
      <c r="M29" s="25"/>
    </row>
    <row r="30" spans="1:13" ht="7.5" customHeight="1"/>
    <row r="31" spans="1:13" ht="6.75" customHeight="1"/>
  </sheetData>
  <phoneticPr fontId="3"/>
  <pageMargins left="0.70866141732283472" right="0.70866141732283472" top="0.74803149606299213" bottom="0.37" header="0.31496062992125984" footer="0.31496062992125984"/>
  <pageSetup paperSize="9" scale="65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J14"/>
  <sheetViews>
    <sheetView showGridLines="0" view="pageBreakPreview" zoomScaleSheetLayoutView="100" workbookViewId="0">
      <selection activeCell="B1" sqref="B1"/>
    </sheetView>
  </sheetViews>
  <sheetFormatPr defaultRowHeight="13.5"/>
  <cols>
    <col min="1" max="1" width="1.25" customWidth="1"/>
    <col min="2" max="2" width="5.625" customWidth="1"/>
    <col min="3" max="3" width="20.625" style="1" customWidth="1"/>
    <col min="4" max="9" width="15.625" customWidth="1"/>
    <col min="10" max="10" width="10.75" hidden="1" customWidth="1"/>
    <col min="11" max="11" width="0.75" customWidth="1"/>
    <col min="12" max="12" width="0.375" customWidth="1"/>
  </cols>
  <sheetData>
    <row r="1" spans="3:10" ht="60" customHeight="1"/>
    <row r="2" spans="3:10" ht="18.75" customHeight="1">
      <c r="C2" s="54" t="s">
        <v>88</v>
      </c>
      <c r="D2" s="59"/>
      <c r="E2" s="59"/>
      <c r="F2" s="59"/>
      <c r="G2" s="59"/>
      <c r="H2" s="59"/>
      <c r="I2" s="64" t="s">
        <v>199</v>
      </c>
    </row>
    <row r="3" spans="3:10" s="44" customFormat="1" ht="17.45" customHeight="1">
      <c r="C3" s="55" t="s">
        <v>35</v>
      </c>
      <c r="D3" s="57" t="s">
        <v>16</v>
      </c>
      <c r="E3" s="57" t="s">
        <v>15</v>
      </c>
      <c r="F3" s="57" t="s">
        <v>7</v>
      </c>
      <c r="G3" s="57" t="s">
        <v>13</v>
      </c>
      <c r="H3" s="63" t="s">
        <v>87</v>
      </c>
      <c r="I3" s="65" t="s">
        <v>65</v>
      </c>
      <c r="J3" s="67" t="s">
        <v>25</v>
      </c>
    </row>
    <row r="4" spans="3:10" s="53" customFormat="1" ht="17.45" customHeight="1">
      <c r="C4" s="55"/>
      <c r="D4" s="60"/>
      <c r="E4" s="60"/>
      <c r="F4" s="60"/>
      <c r="G4" s="60"/>
      <c r="H4" s="60"/>
      <c r="I4" s="66"/>
      <c r="J4" s="68"/>
    </row>
    <row r="5" spans="3:10" s="44" customFormat="1" ht="35.1" customHeight="1">
      <c r="C5" s="56" t="s">
        <v>2</v>
      </c>
      <c r="D5" s="61">
        <v>1388186</v>
      </c>
      <c r="E5" s="61">
        <v>0</v>
      </c>
      <c r="F5" s="61">
        <v>0</v>
      </c>
      <c r="G5" s="61">
        <v>0</v>
      </c>
      <c r="H5" s="61">
        <f t="shared" ref="H5:H10" si="0">SUM(D5:G5)</f>
        <v>1388186</v>
      </c>
      <c r="I5" s="61">
        <v>1388186</v>
      </c>
      <c r="J5" s="69"/>
    </row>
    <row r="6" spans="3:10" s="44" customFormat="1" ht="35.1" customHeight="1">
      <c r="C6" s="56" t="s">
        <v>19</v>
      </c>
      <c r="D6" s="61">
        <v>854388</v>
      </c>
      <c r="E6" s="61">
        <v>0</v>
      </c>
      <c r="F6" s="61">
        <v>0</v>
      </c>
      <c r="G6" s="61">
        <v>0</v>
      </c>
      <c r="H6" s="61">
        <f t="shared" si="0"/>
        <v>854388</v>
      </c>
      <c r="I6" s="61">
        <v>854388</v>
      </c>
      <c r="J6" s="69"/>
    </row>
    <row r="7" spans="3:10" s="44" customFormat="1" ht="35.1" customHeight="1">
      <c r="C7" s="55" t="s">
        <v>201</v>
      </c>
      <c r="D7" s="61">
        <f>SUM(D5:D6)</f>
        <v>2242574</v>
      </c>
      <c r="E7" s="61">
        <f>SUM(E5:E6)</f>
        <v>0</v>
      </c>
      <c r="F7" s="61">
        <f>SUM(F5:F6)</f>
        <v>0</v>
      </c>
      <c r="G7" s="61">
        <f>SUM(G5:G6)</f>
        <v>0</v>
      </c>
      <c r="H7" s="61">
        <f t="shared" si="0"/>
        <v>2242574</v>
      </c>
      <c r="I7" s="61">
        <f>SUM(I5:I6)</f>
        <v>2242574</v>
      </c>
      <c r="J7" s="69"/>
    </row>
    <row r="8" spans="3:10" s="44" customFormat="1" ht="35.1" customHeight="1">
      <c r="C8" s="56" t="s">
        <v>200</v>
      </c>
      <c r="D8" s="61">
        <v>2249320</v>
      </c>
      <c r="E8" s="61">
        <v>0</v>
      </c>
      <c r="F8" s="61">
        <v>0</v>
      </c>
      <c r="G8" s="61">
        <v>0</v>
      </c>
      <c r="H8" s="61">
        <f t="shared" si="0"/>
        <v>2249320</v>
      </c>
      <c r="I8" s="61">
        <v>2249320</v>
      </c>
      <c r="J8" s="69"/>
    </row>
    <row r="9" spans="3:10" s="44" customFormat="1" ht="35.1" customHeight="1">
      <c r="C9" s="56" t="s">
        <v>21</v>
      </c>
      <c r="D9" s="61">
        <v>7074</v>
      </c>
      <c r="E9" s="62">
        <v>0</v>
      </c>
      <c r="F9" s="62">
        <v>492926</v>
      </c>
      <c r="G9" s="62">
        <v>0</v>
      </c>
      <c r="H9" s="61">
        <f t="shared" si="0"/>
        <v>500000</v>
      </c>
      <c r="I9" s="62">
        <v>500000</v>
      </c>
      <c r="J9" s="69"/>
    </row>
    <row r="10" spans="3:10" s="44" customFormat="1" ht="35.1" customHeight="1">
      <c r="C10" s="57" t="s">
        <v>75</v>
      </c>
      <c r="D10" s="61">
        <f>SUM(D8:D9)</f>
        <v>2256394</v>
      </c>
      <c r="E10" s="61">
        <f>SUM(E8:E9)</f>
        <v>0</v>
      </c>
      <c r="F10" s="61">
        <f>SUM(F8:F9)</f>
        <v>492926</v>
      </c>
      <c r="G10" s="61">
        <f>SUM(G8:G9)</f>
        <v>0</v>
      </c>
      <c r="H10" s="61">
        <f t="shared" si="0"/>
        <v>2749320</v>
      </c>
      <c r="I10" s="61">
        <f>SUM(I8:I9)</f>
        <v>2749320</v>
      </c>
      <c r="J10" s="69"/>
    </row>
    <row r="11" spans="3:10" s="44" customFormat="1" ht="34.5" customHeight="1">
      <c r="C11" s="55" t="s">
        <v>56</v>
      </c>
      <c r="D11" s="62">
        <f t="shared" ref="D11:I11" si="1">SUM(D10,D7)</f>
        <v>4498968</v>
      </c>
      <c r="E11" s="62">
        <f t="shared" si="1"/>
        <v>0</v>
      </c>
      <c r="F11" s="62">
        <f t="shared" si="1"/>
        <v>492926</v>
      </c>
      <c r="G11" s="62">
        <f t="shared" si="1"/>
        <v>0</v>
      </c>
      <c r="H11" s="62">
        <f t="shared" si="1"/>
        <v>4991894</v>
      </c>
      <c r="I11" s="62">
        <f t="shared" si="1"/>
        <v>4991894</v>
      </c>
      <c r="J11" s="70"/>
    </row>
    <row r="12" spans="3:10" ht="6.6" customHeight="1">
      <c r="C12" s="25"/>
      <c r="D12" s="25"/>
      <c r="E12" s="25"/>
      <c r="F12" s="25"/>
      <c r="G12" s="25"/>
      <c r="H12" s="25"/>
      <c r="I12" s="25"/>
    </row>
    <row r="13" spans="3:10" ht="1.9" customHeight="1"/>
    <row r="14" spans="3:10">
      <c r="C14" s="58"/>
    </row>
  </sheetData>
  <mergeCells count="7"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/>
  <pageMargins left="0.19685039370078741" right="0.19685039370078741" top="0.39370078740157483" bottom="0.15748031496062992" header="0.31496062992125984" footer="0.31496062992125984"/>
  <pageSetup paperSize="9" scale="120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L26"/>
  <sheetViews>
    <sheetView showGridLines="0" view="pageBreakPreview" zoomScale="110" zoomScaleSheetLayoutView="110" workbookViewId="0">
      <selection activeCell="C1" sqref="C1"/>
    </sheetView>
  </sheetViews>
  <sheetFormatPr defaultRowHeight="13.5"/>
  <cols>
    <col min="1" max="1" width="3.25" customWidth="1"/>
    <col min="2" max="2" width="0.875" customWidth="1"/>
    <col min="3" max="3" width="19.625" customWidth="1"/>
    <col min="4" max="8" width="14.625" customWidth="1"/>
    <col min="9" max="9" width="0.875" customWidth="1"/>
    <col min="10" max="10" width="13.125" customWidth="1"/>
  </cols>
  <sheetData>
    <row r="1" spans="3:12" ht="27" customHeight="1"/>
    <row r="2" spans="3:12" ht="19.5" customHeight="1">
      <c r="C2" s="71" t="s">
        <v>99</v>
      </c>
      <c r="D2" s="76"/>
      <c r="E2" s="76"/>
      <c r="F2" s="76"/>
      <c r="G2" s="76"/>
      <c r="H2" s="76" t="s">
        <v>199</v>
      </c>
      <c r="I2" s="85"/>
      <c r="J2" s="85"/>
      <c r="K2" s="85"/>
      <c r="L2" s="85"/>
    </row>
    <row r="3" spans="3:12" s="44" customFormat="1" ht="21" customHeight="1">
      <c r="C3" s="63" t="s">
        <v>89</v>
      </c>
      <c r="D3" s="77" t="s">
        <v>6</v>
      </c>
      <c r="E3" s="83"/>
      <c r="F3" s="77" t="s">
        <v>8</v>
      </c>
      <c r="G3" s="83"/>
      <c r="H3" s="63" t="s">
        <v>90</v>
      </c>
    </row>
    <row r="4" spans="3:12" s="44" customFormat="1" ht="21.95" customHeight="1">
      <c r="C4" s="72"/>
      <c r="D4" s="78" t="s">
        <v>92</v>
      </c>
      <c r="E4" s="78" t="s">
        <v>83</v>
      </c>
      <c r="F4" s="78" t="s">
        <v>92</v>
      </c>
      <c r="G4" s="78" t="s">
        <v>83</v>
      </c>
      <c r="H4" s="72"/>
    </row>
    <row r="5" spans="3:12" s="44" customFormat="1" ht="20.100000000000001" customHeight="1">
      <c r="C5" s="73" t="s">
        <v>57</v>
      </c>
      <c r="D5" s="79"/>
      <c r="E5" s="79"/>
      <c r="F5" s="79"/>
      <c r="G5" s="79"/>
      <c r="H5" s="84"/>
    </row>
    <row r="6" spans="3:12" s="44" customFormat="1" ht="20.100000000000001" customHeight="1">
      <c r="C6" s="73"/>
      <c r="D6" s="79"/>
      <c r="E6" s="79"/>
      <c r="F6" s="79"/>
      <c r="G6" s="79"/>
      <c r="H6" s="84"/>
    </row>
    <row r="7" spans="3:12" s="44" customFormat="1" ht="20.100000000000001" customHeight="1">
      <c r="C7" s="73"/>
      <c r="D7" s="79"/>
      <c r="E7" s="79"/>
      <c r="F7" s="79"/>
      <c r="G7" s="79"/>
      <c r="H7" s="84"/>
    </row>
    <row r="8" spans="3:12" s="44" customFormat="1" ht="20.100000000000001" customHeight="1">
      <c r="C8" s="74" t="s">
        <v>93</v>
      </c>
      <c r="D8" s="62"/>
      <c r="E8" s="62"/>
      <c r="F8" s="62"/>
      <c r="G8" s="62"/>
      <c r="H8" s="62"/>
    </row>
    <row r="9" spans="3:12" s="44" customFormat="1" ht="20.100000000000001" customHeight="1">
      <c r="C9" s="74"/>
      <c r="D9" s="62"/>
      <c r="E9" s="62"/>
      <c r="F9" s="62"/>
      <c r="G9" s="62"/>
      <c r="H9" s="62"/>
    </row>
    <row r="10" spans="3:12" s="44" customFormat="1" ht="20.100000000000001" customHeight="1">
      <c r="C10" s="74"/>
      <c r="D10" s="62"/>
      <c r="E10" s="62"/>
      <c r="F10" s="62"/>
      <c r="G10" s="62"/>
      <c r="H10" s="62"/>
    </row>
    <row r="11" spans="3:12" s="44" customFormat="1" ht="20.100000000000001" customHeight="1">
      <c r="C11" s="74" t="s">
        <v>95</v>
      </c>
      <c r="D11" s="62"/>
      <c r="E11" s="62"/>
      <c r="F11" s="62"/>
      <c r="G11" s="62"/>
      <c r="H11" s="62"/>
    </row>
    <row r="12" spans="3:12" s="44" customFormat="1" ht="20.100000000000001" customHeight="1">
      <c r="C12" s="74"/>
      <c r="D12" s="62"/>
      <c r="E12" s="62"/>
      <c r="F12" s="62"/>
      <c r="G12" s="62"/>
      <c r="H12" s="62"/>
    </row>
    <row r="13" spans="3:12" s="44" customFormat="1" ht="20.100000000000001" customHeight="1">
      <c r="C13" s="74"/>
      <c r="D13" s="62"/>
      <c r="E13" s="62"/>
      <c r="F13" s="62"/>
      <c r="G13" s="62"/>
      <c r="H13" s="62"/>
    </row>
    <row r="14" spans="3:12" s="44" customFormat="1" ht="20.100000000000001" customHeight="1">
      <c r="C14" s="74" t="s">
        <v>96</v>
      </c>
      <c r="D14" s="62"/>
      <c r="E14" s="62"/>
      <c r="F14" s="62"/>
      <c r="G14" s="62"/>
      <c r="H14" s="62"/>
    </row>
    <row r="15" spans="3:12" s="44" customFormat="1" ht="20.100000000000001" customHeight="1">
      <c r="C15" s="74"/>
      <c r="D15" s="80"/>
      <c r="E15" s="80"/>
      <c r="F15" s="80"/>
      <c r="G15" s="80"/>
      <c r="H15" s="80"/>
    </row>
    <row r="16" spans="3:12" s="44" customFormat="1" ht="20.100000000000001" customHeight="1">
      <c r="C16" s="74"/>
      <c r="D16" s="62"/>
      <c r="E16" s="62"/>
      <c r="F16" s="62"/>
      <c r="G16" s="62"/>
      <c r="H16" s="62"/>
    </row>
    <row r="17" spans="3:12" s="44" customFormat="1" ht="20.100000000000001" customHeight="1">
      <c r="C17" s="74" t="s">
        <v>97</v>
      </c>
      <c r="D17" s="62"/>
      <c r="E17" s="62"/>
      <c r="F17" s="62"/>
      <c r="G17" s="62"/>
      <c r="H17" s="62"/>
    </row>
    <row r="18" spans="3:12" s="44" customFormat="1" ht="20.100000000000001" customHeight="1">
      <c r="C18" s="47"/>
      <c r="D18" s="48"/>
      <c r="E18" s="48"/>
      <c r="F18" s="48"/>
      <c r="G18" s="48"/>
      <c r="H18" s="48"/>
    </row>
    <row r="19" spans="3:12" s="44" customFormat="1" ht="20.100000000000001" customHeight="1">
      <c r="C19" s="74"/>
      <c r="D19" s="62"/>
      <c r="E19" s="62"/>
      <c r="F19" s="62"/>
      <c r="G19" s="62"/>
      <c r="H19" s="62"/>
    </row>
    <row r="20" spans="3:12" s="44" customFormat="1" ht="20.100000000000001" customHeight="1">
      <c r="C20" s="74" t="s">
        <v>98</v>
      </c>
      <c r="D20" s="62"/>
      <c r="E20" s="62"/>
      <c r="F20" s="62"/>
      <c r="G20" s="62"/>
      <c r="H20" s="62"/>
    </row>
    <row r="21" spans="3:12" s="44" customFormat="1" ht="20.100000000000001" customHeight="1">
      <c r="C21" s="74" t="s">
        <v>214</v>
      </c>
      <c r="D21" s="80">
        <v>48907</v>
      </c>
      <c r="E21" s="80">
        <v>0</v>
      </c>
      <c r="F21" s="80">
        <v>25882</v>
      </c>
      <c r="G21" s="80">
        <v>0</v>
      </c>
      <c r="H21" s="80">
        <f>D21+F21</f>
        <v>74789</v>
      </c>
    </row>
    <row r="22" spans="3:12" s="44" customFormat="1" ht="20.100000000000001" customHeight="1">
      <c r="C22" s="74" t="s">
        <v>215</v>
      </c>
      <c r="D22" s="80">
        <v>0</v>
      </c>
      <c r="E22" s="80">
        <v>0</v>
      </c>
      <c r="F22" s="80">
        <v>0</v>
      </c>
      <c r="G22" s="80">
        <v>0</v>
      </c>
      <c r="H22" s="80">
        <f>D22+F22</f>
        <v>0</v>
      </c>
    </row>
    <row r="23" spans="3:12" s="44" customFormat="1" ht="20.100000000000001" customHeight="1">
      <c r="C23" s="55" t="s">
        <v>25</v>
      </c>
      <c r="D23" s="62">
        <f>SUM(D15:D22)</f>
        <v>48907</v>
      </c>
      <c r="E23" s="62">
        <f>SUM(E15:E22)</f>
        <v>0</v>
      </c>
      <c r="F23" s="62">
        <f>SUM(F15:F22)</f>
        <v>25882</v>
      </c>
      <c r="G23" s="62">
        <f>SUM(G15:G22)</f>
        <v>0</v>
      </c>
      <c r="H23" s="62">
        <f>SUM(H15:H22)</f>
        <v>74789</v>
      </c>
    </row>
    <row r="24" spans="3:12" ht="3.75" customHeight="1">
      <c r="C24" s="75"/>
      <c r="D24" s="81"/>
      <c r="E24" s="81"/>
      <c r="F24" s="81"/>
      <c r="G24" s="81"/>
      <c r="H24" s="81"/>
      <c r="I24" s="82"/>
      <c r="J24" s="82"/>
      <c r="K24" s="82"/>
      <c r="L24" s="86"/>
    </row>
    <row r="25" spans="3:12">
      <c r="D25" s="82"/>
      <c r="E25" s="82"/>
      <c r="F25" s="82"/>
      <c r="G25" s="82"/>
      <c r="H25" s="82"/>
      <c r="I25" s="82"/>
      <c r="J25" s="82"/>
    </row>
    <row r="26" spans="3:12">
      <c r="D26" s="25"/>
      <c r="E26" s="25"/>
      <c r="F26" s="25"/>
      <c r="G26" s="25"/>
      <c r="H26" s="25"/>
      <c r="I26" s="25"/>
      <c r="J26" s="25"/>
    </row>
  </sheetData>
  <mergeCells count="4">
    <mergeCell ref="D3:E3"/>
    <mergeCell ref="F3:G3"/>
    <mergeCell ref="C3:C4"/>
    <mergeCell ref="H3:H4"/>
  </mergeCells>
  <phoneticPr fontId="3"/>
  <printOptions horizontalCentered="1"/>
  <pageMargins left="0.11811023622047245" right="0.11811023622047245" top="0" bottom="0" header="0.31496062992125984" footer="0.31496062992125984"/>
  <pageSetup paperSize="9" scale="110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FFFF"/>
  </sheetPr>
  <dimension ref="B2:H28"/>
  <sheetViews>
    <sheetView view="pageBreakPreview" zoomScaleNormal="80" zoomScaleSheetLayoutView="100" workbookViewId="0">
      <selection activeCell="C1" sqref="C1"/>
    </sheetView>
  </sheetViews>
  <sheetFormatPr defaultRowHeight="13.5"/>
  <cols>
    <col min="1" max="1" width="1" style="1" customWidth="1"/>
    <col min="2" max="4" width="18.625" style="1" customWidth="1"/>
    <col min="5" max="5" width="3.5" style="1" customWidth="1"/>
    <col min="6" max="8" width="18.625" style="1" customWidth="1"/>
    <col min="9" max="9" width="11.375" style="1" customWidth="1"/>
    <col min="10" max="16384" width="9" style="1" customWidth="1"/>
  </cols>
  <sheetData>
    <row r="1" spans="2:8" ht="15.75" customHeight="1"/>
    <row r="2" spans="2:8" ht="19.5" customHeight="1">
      <c r="B2" s="87" t="s">
        <v>101</v>
      </c>
      <c r="C2" s="85"/>
      <c r="D2" s="52" t="s">
        <v>199</v>
      </c>
      <c r="E2" s="85"/>
      <c r="F2" s="82" t="s">
        <v>102</v>
      </c>
      <c r="G2" s="85"/>
      <c r="H2" s="52" t="s">
        <v>199</v>
      </c>
    </row>
    <row r="3" spans="2:8" s="44" customFormat="1" ht="30" customHeight="1">
      <c r="B3" s="88" t="s">
        <v>89</v>
      </c>
      <c r="C3" s="88" t="s">
        <v>92</v>
      </c>
      <c r="D3" s="88" t="s">
        <v>103</v>
      </c>
      <c r="E3" s="58"/>
      <c r="F3" s="88" t="s">
        <v>89</v>
      </c>
      <c r="G3" s="88" t="s">
        <v>92</v>
      </c>
      <c r="H3" s="88" t="s">
        <v>103</v>
      </c>
    </row>
    <row r="4" spans="2:8" s="44" customFormat="1" ht="16.149999999999999" customHeight="1">
      <c r="B4" s="89" t="s">
        <v>104</v>
      </c>
      <c r="C4" s="94"/>
      <c r="D4" s="94"/>
      <c r="E4" s="98"/>
      <c r="F4" s="94" t="s">
        <v>104</v>
      </c>
      <c r="G4" s="94"/>
      <c r="H4" s="94"/>
    </row>
    <row r="5" spans="2:8" s="44" customFormat="1" ht="16.149999999999999" customHeight="1">
      <c r="B5" s="90" t="s">
        <v>97</v>
      </c>
      <c r="C5" s="95"/>
      <c r="D5" s="95"/>
      <c r="E5" s="98"/>
      <c r="F5" s="95" t="s">
        <v>97</v>
      </c>
      <c r="G5" s="95"/>
      <c r="H5" s="95"/>
    </row>
    <row r="6" spans="2:8" s="44" customFormat="1" ht="21" customHeight="1">
      <c r="B6" s="56" t="s">
        <v>98</v>
      </c>
      <c r="C6" s="62"/>
      <c r="D6" s="62"/>
      <c r="E6" s="98"/>
      <c r="F6" s="99" t="s">
        <v>98</v>
      </c>
      <c r="G6" s="62"/>
      <c r="H6" s="62"/>
    </row>
    <row r="7" spans="2:8" s="44" customFormat="1" ht="21" customHeight="1">
      <c r="B7" s="74" t="s">
        <v>217</v>
      </c>
      <c r="C7" s="62">
        <v>11914</v>
      </c>
      <c r="D7" s="62">
        <v>0</v>
      </c>
      <c r="E7" s="98"/>
      <c r="F7" s="62" t="s">
        <v>217</v>
      </c>
      <c r="G7" s="62">
        <v>1459</v>
      </c>
      <c r="H7" s="62">
        <v>0</v>
      </c>
    </row>
    <row r="8" spans="2:8" s="44" customFormat="1" ht="21" customHeight="1">
      <c r="B8" s="91" t="s">
        <v>106</v>
      </c>
      <c r="C8" s="96">
        <f>SUM(C7:C7)</f>
        <v>11914</v>
      </c>
      <c r="D8" s="96">
        <f>SUM(D7:D7)</f>
        <v>0</v>
      </c>
      <c r="E8" s="98"/>
      <c r="F8" s="100" t="s">
        <v>106</v>
      </c>
      <c r="G8" s="96">
        <f>SUM(G7:G7)</f>
        <v>1459</v>
      </c>
      <c r="H8" s="96">
        <f>SUM(H7:H7)</f>
        <v>0</v>
      </c>
    </row>
    <row r="9" spans="2:8" s="44" customFormat="1" ht="16.149999999999999" customHeight="1">
      <c r="B9" s="92" t="s">
        <v>107</v>
      </c>
      <c r="C9" s="97"/>
      <c r="D9" s="97"/>
      <c r="E9" s="98"/>
      <c r="F9" s="97" t="s">
        <v>107</v>
      </c>
      <c r="G9" s="97"/>
      <c r="H9" s="97"/>
    </row>
    <row r="10" spans="2:8" s="44" customFormat="1" ht="16.149999999999999" customHeight="1">
      <c r="B10" s="92" t="s">
        <v>109</v>
      </c>
      <c r="C10" s="97"/>
      <c r="D10" s="97"/>
      <c r="E10" s="98"/>
      <c r="F10" s="97" t="s">
        <v>109</v>
      </c>
      <c r="G10" s="97"/>
      <c r="H10" s="97"/>
    </row>
    <row r="11" spans="2:8" s="44" customFormat="1" ht="21" customHeight="1">
      <c r="B11" s="74" t="s">
        <v>218</v>
      </c>
      <c r="C11" s="62">
        <v>70982</v>
      </c>
      <c r="D11" s="62">
        <v>7001</v>
      </c>
      <c r="E11" s="98"/>
      <c r="F11" s="62" t="s">
        <v>218</v>
      </c>
      <c r="G11" s="62">
        <v>43461</v>
      </c>
      <c r="H11" s="62">
        <v>4287</v>
      </c>
    </row>
    <row r="12" spans="2:8" s="44" customFormat="1" ht="21" customHeight="1">
      <c r="B12" s="74" t="s">
        <v>219</v>
      </c>
      <c r="C12" s="62">
        <v>3194</v>
      </c>
      <c r="D12" s="62">
        <v>266</v>
      </c>
      <c r="E12" s="98"/>
      <c r="F12" s="62" t="s">
        <v>219</v>
      </c>
      <c r="G12" s="62">
        <v>2933</v>
      </c>
      <c r="H12" s="62">
        <v>244</v>
      </c>
    </row>
    <row r="13" spans="2:8" s="44" customFormat="1" ht="21" customHeight="1">
      <c r="B13" s="74" t="s">
        <v>220</v>
      </c>
      <c r="C13" s="62">
        <v>73880</v>
      </c>
      <c r="D13" s="62">
        <v>7121</v>
      </c>
      <c r="E13" s="98"/>
      <c r="F13" s="62" t="s">
        <v>220</v>
      </c>
      <c r="G13" s="62">
        <v>39303</v>
      </c>
      <c r="H13" s="62">
        <v>3788</v>
      </c>
    </row>
    <row r="14" spans="2:8" s="44" customFormat="1" ht="21" customHeight="1">
      <c r="B14" s="74" t="s">
        <v>82</v>
      </c>
      <c r="C14" s="62">
        <v>3854</v>
      </c>
      <c r="D14" s="62">
        <v>414</v>
      </c>
      <c r="E14" s="98"/>
      <c r="F14" s="62" t="s">
        <v>82</v>
      </c>
      <c r="G14" s="62">
        <v>1966</v>
      </c>
      <c r="H14" s="62">
        <v>211</v>
      </c>
    </row>
    <row r="15" spans="2:8" s="44" customFormat="1" ht="21" customHeight="1">
      <c r="B15" s="74" t="s">
        <v>221</v>
      </c>
      <c r="C15" s="62">
        <v>11277</v>
      </c>
      <c r="D15" s="62">
        <v>1086</v>
      </c>
      <c r="E15" s="98"/>
      <c r="F15" s="62" t="s">
        <v>221</v>
      </c>
      <c r="G15" s="62">
        <v>5979</v>
      </c>
      <c r="H15" s="62">
        <v>576</v>
      </c>
    </row>
    <row r="16" spans="2:8" s="44" customFormat="1" ht="21" customHeight="1">
      <c r="B16" s="74" t="s">
        <v>111</v>
      </c>
      <c r="C16" s="62"/>
      <c r="D16" s="62"/>
      <c r="E16" s="98"/>
      <c r="F16" s="62" t="s">
        <v>111</v>
      </c>
      <c r="G16" s="62"/>
      <c r="H16" s="62"/>
    </row>
    <row r="17" spans="2:8" s="44" customFormat="1" ht="21" customHeight="1">
      <c r="B17" s="74" t="s">
        <v>223</v>
      </c>
      <c r="C17" s="62">
        <v>6148</v>
      </c>
      <c r="D17" s="62">
        <v>717</v>
      </c>
      <c r="E17" s="98"/>
      <c r="F17" s="62" t="s">
        <v>223</v>
      </c>
      <c r="G17" s="62">
        <v>74</v>
      </c>
      <c r="H17" s="62">
        <v>0</v>
      </c>
    </row>
    <row r="18" spans="2:8" s="44" customFormat="1" ht="21" customHeight="1">
      <c r="B18" s="74" t="s">
        <v>134</v>
      </c>
      <c r="C18" s="62">
        <v>2698</v>
      </c>
      <c r="D18" s="62">
        <v>0</v>
      </c>
      <c r="E18" s="98"/>
      <c r="F18" s="62" t="s">
        <v>227</v>
      </c>
      <c r="G18" s="62">
        <v>6</v>
      </c>
      <c r="H18" s="62">
        <v>0</v>
      </c>
    </row>
    <row r="19" spans="2:8" s="44" customFormat="1" ht="21" customHeight="1">
      <c r="B19" s="74" t="s">
        <v>224</v>
      </c>
      <c r="C19" s="62">
        <v>67</v>
      </c>
      <c r="D19" s="62">
        <v>0</v>
      </c>
      <c r="E19" s="98"/>
      <c r="F19" s="62" t="s">
        <v>134</v>
      </c>
      <c r="G19" s="62">
        <v>1153</v>
      </c>
      <c r="H19" s="62">
        <v>0</v>
      </c>
    </row>
    <row r="20" spans="2:8" s="44" customFormat="1" ht="21" customHeight="1">
      <c r="B20" s="74" t="s">
        <v>50</v>
      </c>
      <c r="C20" s="62">
        <v>302</v>
      </c>
      <c r="D20" s="62">
        <v>0</v>
      </c>
      <c r="E20" s="98"/>
      <c r="F20" s="62" t="s">
        <v>228</v>
      </c>
      <c r="G20" s="62">
        <v>29</v>
      </c>
      <c r="H20" s="62">
        <v>0</v>
      </c>
    </row>
    <row r="21" spans="2:8" s="44" customFormat="1" ht="21" customHeight="1">
      <c r="B21" s="74" t="s">
        <v>225</v>
      </c>
      <c r="C21" s="62">
        <v>229</v>
      </c>
      <c r="D21" s="62">
        <v>0</v>
      </c>
      <c r="E21" s="98"/>
      <c r="F21" s="62" t="s">
        <v>226</v>
      </c>
      <c r="G21" s="62">
        <v>6685</v>
      </c>
      <c r="H21" s="62">
        <v>0</v>
      </c>
    </row>
    <row r="22" spans="2:8" s="44" customFormat="1" ht="21" customHeight="1">
      <c r="B22" s="74" t="s">
        <v>1</v>
      </c>
      <c r="C22" s="62">
        <v>0</v>
      </c>
      <c r="D22" s="62">
        <v>0</v>
      </c>
      <c r="E22" s="98"/>
      <c r="F22" s="62"/>
      <c r="G22" s="62"/>
      <c r="H22" s="62"/>
    </row>
    <row r="23" spans="2:8" s="44" customFormat="1" ht="21" customHeight="1">
      <c r="B23" s="74" t="s">
        <v>226</v>
      </c>
      <c r="C23" s="62">
        <v>34238</v>
      </c>
      <c r="D23" s="62">
        <v>0</v>
      </c>
      <c r="E23" s="98"/>
      <c r="F23" s="62"/>
      <c r="G23" s="62"/>
      <c r="H23" s="62"/>
    </row>
    <row r="24" spans="2:8" s="44" customFormat="1" ht="21" customHeight="1">
      <c r="B24" s="91" t="s">
        <v>106</v>
      </c>
      <c r="C24" s="96">
        <f>SUM(C11:C23)</f>
        <v>206869</v>
      </c>
      <c r="D24" s="96">
        <f>SUM(D11:D23)</f>
        <v>16605</v>
      </c>
      <c r="E24" s="98"/>
      <c r="F24" s="100" t="s">
        <v>106</v>
      </c>
      <c r="G24" s="96">
        <f>SUM(G11:G23)</f>
        <v>101589</v>
      </c>
      <c r="H24" s="96">
        <f>SUM(H11:H23)</f>
        <v>9106</v>
      </c>
    </row>
    <row r="25" spans="2:8" s="44" customFormat="1" ht="21" customHeight="1">
      <c r="B25" s="60" t="s">
        <v>25</v>
      </c>
      <c r="C25" s="95">
        <f>C8+C24</f>
        <v>218783</v>
      </c>
      <c r="D25" s="95">
        <f>D8+D24</f>
        <v>16605</v>
      </c>
      <c r="E25" s="98"/>
      <c r="F25" s="101" t="s">
        <v>25</v>
      </c>
      <c r="G25" s="95">
        <f>G8+G24</f>
        <v>103048</v>
      </c>
      <c r="H25" s="95">
        <f>H8+H24</f>
        <v>9106</v>
      </c>
    </row>
    <row r="26" spans="2:8" ht="6.75" customHeight="1">
      <c r="B26" s="93"/>
      <c r="C26" s="81"/>
      <c r="D26" s="81"/>
      <c r="E26" s="82"/>
      <c r="F26" s="82"/>
      <c r="G26" s="82"/>
      <c r="H26" s="86"/>
    </row>
    <row r="27" spans="2:8" ht="18.75" customHeight="1">
      <c r="C27" s="82"/>
      <c r="D27" s="82"/>
      <c r="E27" s="82"/>
      <c r="F27" s="82"/>
      <c r="G27" s="82"/>
      <c r="H27" s="86"/>
    </row>
    <row r="28" spans="2:8">
      <c r="C28" s="25"/>
      <c r="D28" s="25"/>
      <c r="E28" s="25"/>
      <c r="F28" s="25"/>
    </row>
  </sheetData>
  <phoneticPr fontId="3"/>
  <pageMargins left="0.59055118110236227" right="0.11811023622047245" top="0.36" bottom="0.24" header="0.23" footer="0.2"/>
  <pageSetup paperSize="9" scale="120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H28"/>
  <sheetViews>
    <sheetView showGridLines="0" view="pageBreakPreview" zoomScale="110" zoomScaleSheetLayoutView="110" workbookViewId="0">
      <selection activeCell="B1" sqref="B1"/>
    </sheetView>
  </sheetViews>
  <sheetFormatPr defaultRowHeight="13.5"/>
  <cols>
    <col min="1" max="1" width="1" customWidth="1"/>
    <col min="2" max="4" width="18.625" customWidth="1"/>
    <col min="5" max="5" width="3.5" customWidth="1"/>
    <col min="6" max="8" width="18.625" customWidth="1"/>
    <col min="9" max="9" width="11.375" customWidth="1"/>
  </cols>
  <sheetData>
    <row r="1" spans="2:8" ht="15.75" customHeight="1"/>
    <row r="2" spans="2:8" ht="19.5" customHeight="1">
      <c r="B2" t="s">
        <v>101</v>
      </c>
      <c r="C2" s="85"/>
      <c r="D2" s="52" t="s">
        <v>199</v>
      </c>
      <c r="E2" s="85"/>
      <c r="F2" s="82" t="s">
        <v>102</v>
      </c>
      <c r="G2" s="85"/>
      <c r="H2" s="52" t="s">
        <v>199</v>
      </c>
    </row>
    <row r="3" spans="2:8" s="44" customFormat="1" ht="30" customHeight="1">
      <c r="B3" s="88" t="s">
        <v>89</v>
      </c>
      <c r="C3" s="88" t="s">
        <v>92</v>
      </c>
      <c r="D3" s="88" t="s">
        <v>103</v>
      </c>
      <c r="E3" s="58"/>
      <c r="F3" s="88" t="s">
        <v>89</v>
      </c>
      <c r="G3" s="88" t="s">
        <v>92</v>
      </c>
      <c r="H3" s="88" t="s">
        <v>103</v>
      </c>
    </row>
    <row r="4" spans="2:8" s="44" customFormat="1" ht="16.149999999999999" customHeight="1">
      <c r="B4" s="89" t="s">
        <v>104</v>
      </c>
      <c r="C4" s="94"/>
      <c r="D4" s="94"/>
      <c r="E4" s="98"/>
      <c r="F4" s="94" t="s">
        <v>104</v>
      </c>
      <c r="G4" s="94"/>
      <c r="H4" s="94"/>
    </row>
    <row r="5" spans="2:8" s="44" customFormat="1" ht="16.149999999999999" customHeight="1">
      <c r="B5" s="90" t="s">
        <v>97</v>
      </c>
      <c r="C5" s="95"/>
      <c r="D5" s="95"/>
      <c r="E5" s="98"/>
      <c r="F5" s="95" t="s">
        <v>97</v>
      </c>
      <c r="G5" s="95"/>
      <c r="H5" s="95"/>
    </row>
    <row r="6" spans="2:8" s="44" customFormat="1" ht="21" customHeight="1">
      <c r="B6" s="56" t="s">
        <v>98</v>
      </c>
      <c r="C6" s="62"/>
      <c r="D6" s="62"/>
      <c r="E6" s="98"/>
      <c r="F6" s="99" t="s">
        <v>98</v>
      </c>
      <c r="G6" s="62"/>
      <c r="H6" s="62"/>
    </row>
    <row r="7" spans="2:8" s="44" customFormat="1" ht="21" customHeight="1">
      <c r="B7" s="74" t="s">
        <v>217</v>
      </c>
      <c r="C7" s="62">
        <v>10737</v>
      </c>
      <c r="D7" s="62">
        <v>0</v>
      </c>
      <c r="E7" s="98"/>
      <c r="F7" s="62" t="s">
        <v>217</v>
      </c>
      <c r="G7" s="62">
        <v>1006</v>
      </c>
      <c r="H7" s="62">
        <v>0</v>
      </c>
    </row>
    <row r="8" spans="2:8" s="44" customFormat="1" ht="21" customHeight="1">
      <c r="B8" s="91" t="s">
        <v>106</v>
      </c>
      <c r="C8" s="96">
        <f>SUM(C7:C7)</f>
        <v>10737</v>
      </c>
      <c r="D8" s="96">
        <f>SUM(D7:D7)</f>
        <v>0</v>
      </c>
      <c r="E8" s="98"/>
      <c r="F8" s="100" t="s">
        <v>106</v>
      </c>
      <c r="G8" s="96">
        <f>SUM(G7:G7)</f>
        <v>1006</v>
      </c>
      <c r="H8" s="96">
        <f>SUM(H7:H7)</f>
        <v>0</v>
      </c>
    </row>
    <row r="9" spans="2:8" s="44" customFormat="1" ht="16.149999999999999" customHeight="1">
      <c r="B9" s="92" t="s">
        <v>107</v>
      </c>
      <c r="C9" s="97"/>
      <c r="D9" s="97"/>
      <c r="E9" s="98"/>
      <c r="F9" s="97" t="s">
        <v>107</v>
      </c>
      <c r="G9" s="97"/>
      <c r="H9" s="97"/>
    </row>
    <row r="10" spans="2:8" s="44" customFormat="1" ht="16.149999999999999" customHeight="1">
      <c r="B10" s="92" t="s">
        <v>109</v>
      </c>
      <c r="C10" s="97"/>
      <c r="D10" s="97"/>
      <c r="E10" s="98"/>
      <c r="F10" s="97" t="s">
        <v>109</v>
      </c>
      <c r="G10" s="97"/>
      <c r="H10" s="97"/>
    </row>
    <row r="11" spans="2:8" s="44" customFormat="1" ht="21" customHeight="1">
      <c r="B11" s="74" t="s">
        <v>218</v>
      </c>
      <c r="C11" s="62">
        <v>70404</v>
      </c>
      <c r="D11" s="62">
        <v>6488</v>
      </c>
      <c r="E11" s="98"/>
      <c r="F11" s="62" t="s">
        <v>218</v>
      </c>
      <c r="G11" s="62">
        <v>32543</v>
      </c>
      <c r="H11" s="62">
        <v>2999</v>
      </c>
    </row>
    <row r="12" spans="2:8" s="44" customFormat="1" ht="21" customHeight="1">
      <c r="B12" s="74" t="s">
        <v>219</v>
      </c>
      <c r="C12" s="62">
        <v>2806</v>
      </c>
      <c r="D12" s="62">
        <v>172</v>
      </c>
      <c r="E12" s="98"/>
      <c r="F12" s="62" t="s">
        <v>219</v>
      </c>
      <c r="G12" s="62">
        <v>988</v>
      </c>
      <c r="H12" s="62">
        <v>61</v>
      </c>
    </row>
    <row r="13" spans="2:8" s="44" customFormat="1" ht="21" customHeight="1">
      <c r="B13" s="74" t="s">
        <v>220</v>
      </c>
      <c r="C13" s="62">
        <v>69282</v>
      </c>
      <c r="D13" s="62">
        <v>6458</v>
      </c>
      <c r="E13" s="98"/>
      <c r="F13" s="62" t="s">
        <v>220</v>
      </c>
      <c r="G13" s="62">
        <v>30717</v>
      </c>
      <c r="H13" s="62">
        <v>2864</v>
      </c>
    </row>
    <row r="14" spans="2:8" s="44" customFormat="1" ht="21" customHeight="1">
      <c r="B14" s="74" t="s">
        <v>82</v>
      </c>
      <c r="C14" s="62">
        <v>3797</v>
      </c>
      <c r="D14" s="62">
        <v>423</v>
      </c>
      <c r="E14" s="98"/>
      <c r="F14" s="62" t="s">
        <v>82</v>
      </c>
      <c r="G14" s="62">
        <v>1949</v>
      </c>
      <c r="H14" s="62">
        <v>217</v>
      </c>
    </row>
    <row r="15" spans="2:8" s="44" customFormat="1" ht="21" customHeight="1">
      <c r="B15" s="74" t="s">
        <v>221</v>
      </c>
      <c r="C15" s="62">
        <v>10565</v>
      </c>
      <c r="D15" s="62">
        <v>985</v>
      </c>
      <c r="E15" s="98"/>
      <c r="F15" s="62" t="s">
        <v>221</v>
      </c>
      <c r="G15" s="62">
        <v>4575</v>
      </c>
      <c r="H15" s="62">
        <v>426</v>
      </c>
    </row>
    <row r="16" spans="2:8" s="44" customFormat="1" ht="21" customHeight="1">
      <c r="B16" s="74" t="s">
        <v>111</v>
      </c>
      <c r="C16" s="62"/>
      <c r="D16" s="62"/>
      <c r="E16" s="98"/>
      <c r="F16" s="62" t="s">
        <v>111</v>
      </c>
      <c r="G16" s="62"/>
      <c r="H16" s="62"/>
    </row>
    <row r="17" spans="2:8" s="44" customFormat="1" ht="21" customHeight="1">
      <c r="B17" s="74" t="s">
        <v>223</v>
      </c>
      <c r="C17" s="62">
        <v>4141</v>
      </c>
      <c r="D17" s="62">
        <v>533</v>
      </c>
      <c r="E17" s="98"/>
      <c r="F17" s="62" t="s">
        <v>223</v>
      </c>
      <c r="G17" s="62">
        <v>57</v>
      </c>
      <c r="H17" s="62">
        <v>0</v>
      </c>
    </row>
    <row r="18" spans="2:8" s="44" customFormat="1" ht="21" customHeight="1">
      <c r="B18" s="74" t="s">
        <v>134</v>
      </c>
      <c r="C18" s="62">
        <v>1977</v>
      </c>
      <c r="D18" s="62">
        <v>0</v>
      </c>
      <c r="E18" s="98"/>
      <c r="F18" s="62" t="s">
        <v>227</v>
      </c>
      <c r="G18" s="62">
        <v>5</v>
      </c>
      <c r="H18" s="62">
        <v>0</v>
      </c>
    </row>
    <row r="19" spans="2:8" s="44" customFormat="1" ht="21" customHeight="1">
      <c r="B19" s="74" t="s">
        <v>224</v>
      </c>
      <c r="C19" s="62">
        <v>52</v>
      </c>
      <c r="D19" s="62">
        <v>0</v>
      </c>
      <c r="E19" s="98"/>
      <c r="F19" s="62" t="s">
        <v>134</v>
      </c>
      <c r="G19" s="62">
        <v>652</v>
      </c>
      <c r="H19" s="62">
        <v>0</v>
      </c>
    </row>
    <row r="20" spans="2:8" s="44" customFormat="1" ht="21" customHeight="1">
      <c r="B20" s="74" t="s">
        <v>50</v>
      </c>
      <c r="C20" s="62">
        <v>302</v>
      </c>
      <c r="D20" s="62">
        <v>0</v>
      </c>
      <c r="E20" s="98"/>
      <c r="F20" s="62" t="s">
        <v>228</v>
      </c>
      <c r="G20" s="62">
        <v>26</v>
      </c>
      <c r="H20" s="62">
        <v>0</v>
      </c>
    </row>
    <row r="21" spans="2:8" s="44" customFormat="1" ht="21" customHeight="1">
      <c r="B21" s="74" t="s">
        <v>225</v>
      </c>
      <c r="C21" s="62">
        <v>229</v>
      </c>
      <c r="D21" s="62">
        <v>0</v>
      </c>
      <c r="E21" s="98"/>
      <c r="F21" s="62" t="s">
        <v>226</v>
      </c>
      <c r="G21" s="62">
        <v>14023</v>
      </c>
      <c r="H21" s="62">
        <v>0</v>
      </c>
    </row>
    <row r="22" spans="2:8" s="44" customFormat="1" ht="21" customHeight="1">
      <c r="B22" s="74" t="s">
        <v>1</v>
      </c>
      <c r="C22" s="62">
        <v>0</v>
      </c>
      <c r="D22" s="62">
        <v>0</v>
      </c>
      <c r="E22" s="98"/>
      <c r="F22" s="62"/>
      <c r="G22" s="62"/>
      <c r="H22" s="62"/>
    </row>
    <row r="23" spans="2:8" s="44" customFormat="1" ht="21" customHeight="1">
      <c r="B23" s="74" t="s">
        <v>226</v>
      </c>
      <c r="C23" s="62">
        <v>35442</v>
      </c>
      <c r="D23" s="62">
        <v>0</v>
      </c>
      <c r="E23" s="98"/>
      <c r="F23" s="62"/>
      <c r="G23" s="62"/>
      <c r="H23" s="62"/>
    </row>
    <row r="24" spans="2:8" s="44" customFormat="1" ht="21" customHeight="1">
      <c r="B24" s="91" t="s">
        <v>106</v>
      </c>
      <c r="C24" s="96">
        <f>SUM(C11:C23)</f>
        <v>198997</v>
      </c>
      <c r="D24" s="96">
        <f>SUM(D11:D23)</f>
        <v>15059</v>
      </c>
      <c r="E24" s="98"/>
      <c r="F24" s="100" t="s">
        <v>106</v>
      </c>
      <c r="G24" s="96">
        <f>SUM(G11:G23)</f>
        <v>85535</v>
      </c>
      <c r="H24" s="96">
        <f>SUM(H11:H23)</f>
        <v>6567</v>
      </c>
    </row>
    <row r="25" spans="2:8" s="44" customFormat="1" ht="21" customHeight="1">
      <c r="B25" s="60" t="s">
        <v>25</v>
      </c>
      <c r="C25" s="95">
        <f>C8+C24</f>
        <v>209734</v>
      </c>
      <c r="D25" s="95">
        <f>D8+D24</f>
        <v>15059</v>
      </c>
      <c r="E25" s="98"/>
      <c r="F25" s="101" t="s">
        <v>25</v>
      </c>
      <c r="G25" s="95">
        <f>G8+G24</f>
        <v>86541</v>
      </c>
      <c r="H25" s="95">
        <f>H8+H24</f>
        <v>6567</v>
      </c>
    </row>
    <row r="26" spans="2:8" ht="6.75" customHeight="1">
      <c r="B26" s="93"/>
      <c r="C26" s="81"/>
      <c r="D26" s="81"/>
      <c r="E26" s="82"/>
      <c r="F26" s="82"/>
      <c r="G26" s="82"/>
      <c r="H26" s="86"/>
    </row>
    <row r="27" spans="2:8" ht="18.75" customHeight="1">
      <c r="C27" s="82"/>
      <c r="D27" s="82"/>
      <c r="E27" s="82"/>
      <c r="F27" s="82"/>
      <c r="G27" s="82"/>
      <c r="H27" s="86"/>
    </row>
    <row r="28" spans="2:8">
      <c r="C28" s="25"/>
      <c r="D28" s="25"/>
      <c r="E28" s="25"/>
      <c r="F28" s="25"/>
    </row>
  </sheetData>
  <phoneticPr fontId="15" type="Hiragana"/>
  <printOptions horizontalCentered="1" verticalCentered="1"/>
  <pageMargins left="0.7" right="0.7" top="0.75" bottom="0.75" header="0.3" footer="0.3"/>
  <pageSetup paperSize="9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L22"/>
  <sheetViews>
    <sheetView showGridLines="0" view="pageBreakPreview" zoomScale="130" zoomScaleSheetLayoutView="130" workbookViewId="0"/>
  </sheetViews>
  <sheetFormatPr defaultRowHeight="13.5"/>
  <cols>
    <col min="1" max="1" width="4.375" style="1" customWidth="1"/>
    <col min="2" max="2" width="12" style="1" customWidth="1"/>
    <col min="3" max="3" width="8.625" style="1" customWidth="1"/>
    <col min="4" max="4" width="11.625" style="1" customWidth="1"/>
    <col min="5" max="9" width="8.625" style="1" customWidth="1"/>
    <col min="10" max="11" width="9.125" style="1" customWidth="1"/>
    <col min="12" max="12" width="8.625" style="1" customWidth="1"/>
    <col min="13" max="13" width="0.625" style="1" customWidth="1"/>
    <col min="14" max="14" width="5.375" style="1" customWidth="1"/>
    <col min="15" max="16384" width="9" style="1" customWidth="1"/>
  </cols>
  <sheetData>
    <row r="1" spans="2:12" ht="16.5" customHeight="1"/>
    <row r="2" spans="2:12">
      <c r="B2" s="58" t="s">
        <v>112</v>
      </c>
    </row>
    <row r="3" spans="2:12">
      <c r="B3" s="102" t="s">
        <v>113</v>
      </c>
      <c r="C3" s="107"/>
      <c r="D3" s="107"/>
      <c r="E3" s="107"/>
      <c r="F3" s="107"/>
      <c r="G3" s="107"/>
      <c r="H3" s="107"/>
      <c r="I3" s="107"/>
      <c r="J3" s="107"/>
      <c r="K3" s="107"/>
      <c r="L3" s="124" t="s">
        <v>199</v>
      </c>
    </row>
    <row r="4" spans="2:12" ht="15.95" customHeight="1">
      <c r="B4" s="103" t="s">
        <v>35</v>
      </c>
      <c r="C4" s="108" t="s">
        <v>114</v>
      </c>
      <c r="D4" s="112"/>
      <c r="E4" s="115" t="s">
        <v>115</v>
      </c>
      <c r="F4" s="103" t="s">
        <v>116</v>
      </c>
      <c r="G4" s="103" t="s">
        <v>110</v>
      </c>
      <c r="H4" s="103" t="s">
        <v>117</v>
      </c>
      <c r="I4" s="108" t="s">
        <v>118</v>
      </c>
      <c r="J4" s="121"/>
      <c r="K4" s="123"/>
      <c r="L4" s="103" t="s">
        <v>119</v>
      </c>
    </row>
    <row r="5" spans="2:12" ht="15.95" customHeight="1">
      <c r="B5" s="104"/>
      <c r="C5" s="109"/>
      <c r="D5" s="113" t="s">
        <v>121</v>
      </c>
      <c r="E5" s="116"/>
      <c r="F5" s="109"/>
      <c r="G5" s="109"/>
      <c r="H5" s="109"/>
      <c r="I5" s="120"/>
      <c r="J5" s="122" t="s">
        <v>122</v>
      </c>
      <c r="K5" s="122" t="s">
        <v>67</v>
      </c>
      <c r="L5" s="109"/>
    </row>
    <row r="6" spans="2:12" ht="24.95" customHeight="1">
      <c r="B6" s="105" t="s">
        <v>123</v>
      </c>
      <c r="C6" s="110"/>
      <c r="D6" s="114"/>
      <c r="E6" s="117"/>
      <c r="F6" s="119"/>
      <c r="G6" s="119"/>
      <c r="H6" s="119"/>
      <c r="I6" s="119"/>
      <c r="J6" s="119"/>
      <c r="K6" s="119"/>
      <c r="L6" s="119"/>
    </row>
    <row r="7" spans="2:12" ht="24.95" customHeight="1">
      <c r="B7" s="105" t="s">
        <v>124</v>
      </c>
      <c r="C7" s="110">
        <v>4752571</v>
      </c>
      <c r="D7" s="114">
        <v>228482</v>
      </c>
      <c r="E7" s="117">
        <v>41113</v>
      </c>
      <c r="F7" s="119">
        <v>0</v>
      </c>
      <c r="G7" s="119">
        <v>4711458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</row>
    <row r="8" spans="2:12" ht="24.95" customHeight="1">
      <c r="B8" s="105" t="s">
        <v>126</v>
      </c>
      <c r="C8" s="110">
        <v>50139</v>
      </c>
      <c r="D8" s="114">
        <v>9145</v>
      </c>
      <c r="E8" s="117">
        <v>50139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</row>
    <row r="9" spans="2:12" ht="24.95" customHeight="1">
      <c r="B9" s="105" t="s">
        <v>128</v>
      </c>
      <c r="C9" s="110">
        <v>189900</v>
      </c>
      <c r="D9" s="114">
        <v>163</v>
      </c>
      <c r="E9" s="117">
        <v>0</v>
      </c>
      <c r="F9" s="119">
        <v>0</v>
      </c>
      <c r="G9" s="119">
        <v>189900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pans="2:12" ht="24.95" customHeight="1">
      <c r="B10" s="105" t="s">
        <v>129</v>
      </c>
      <c r="C10" s="110">
        <v>501748</v>
      </c>
      <c r="D10" s="114">
        <v>36821</v>
      </c>
      <c r="E10" s="117">
        <v>141648</v>
      </c>
      <c r="F10" s="119">
        <v>0</v>
      </c>
      <c r="G10" s="119">
        <v>360100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pans="2:12" ht="24.95" customHeight="1">
      <c r="B11" s="105" t="s">
        <v>130</v>
      </c>
      <c r="C11" s="110">
        <v>4294573</v>
      </c>
      <c r="D11" s="114">
        <v>825296</v>
      </c>
      <c r="E11" s="117">
        <v>696</v>
      </c>
      <c r="F11" s="119">
        <v>14507</v>
      </c>
      <c r="G11" s="119">
        <v>2578136</v>
      </c>
      <c r="H11" s="119">
        <v>0</v>
      </c>
      <c r="I11" s="119">
        <v>0</v>
      </c>
      <c r="J11" s="119">
        <v>0</v>
      </c>
      <c r="K11" s="119">
        <v>0</v>
      </c>
      <c r="L11" s="119">
        <v>1701233</v>
      </c>
    </row>
    <row r="12" spans="2:12" ht="24.95" customHeight="1">
      <c r="B12" s="105" t="s">
        <v>131</v>
      </c>
      <c r="C12" s="110">
        <v>7777695</v>
      </c>
      <c r="D12" s="114">
        <v>747975</v>
      </c>
      <c r="E12" s="117">
        <v>435019</v>
      </c>
      <c r="F12" s="119">
        <v>1805345</v>
      </c>
      <c r="G12" s="119">
        <v>2816418</v>
      </c>
      <c r="H12" s="119">
        <v>0</v>
      </c>
      <c r="I12" s="119">
        <v>0</v>
      </c>
      <c r="J12" s="119">
        <v>0</v>
      </c>
      <c r="K12" s="119">
        <v>0</v>
      </c>
      <c r="L12" s="119">
        <v>2720913</v>
      </c>
    </row>
    <row r="13" spans="2:12" ht="24.95" customHeight="1">
      <c r="B13" s="105" t="s">
        <v>132</v>
      </c>
      <c r="C13" s="110"/>
      <c r="D13" s="114"/>
      <c r="E13" s="117"/>
      <c r="F13" s="119"/>
      <c r="G13" s="119"/>
      <c r="H13" s="119"/>
      <c r="I13" s="119"/>
      <c r="J13" s="119"/>
      <c r="K13" s="119"/>
      <c r="L13" s="119"/>
    </row>
    <row r="14" spans="2:12" ht="24.95" customHeight="1">
      <c r="B14" s="105" t="s">
        <v>133</v>
      </c>
      <c r="C14" s="110">
        <v>15777637</v>
      </c>
      <c r="D14" s="114">
        <v>1324838</v>
      </c>
      <c r="E14" s="117">
        <v>15703886</v>
      </c>
      <c r="F14" s="119">
        <v>73752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</row>
    <row r="15" spans="2:12" ht="24.95" customHeight="1">
      <c r="B15" s="105" t="s">
        <v>135</v>
      </c>
      <c r="C15" s="110">
        <v>118485</v>
      </c>
      <c r="D15" s="114">
        <v>41240</v>
      </c>
      <c r="E15" s="117">
        <v>118485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2:12" ht="24.95" customHeight="1">
      <c r="B16" s="105" t="s">
        <v>94</v>
      </c>
      <c r="C16" s="110">
        <v>0</v>
      </c>
      <c r="D16" s="114">
        <v>0</v>
      </c>
      <c r="E16" s="117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2:12" ht="24.95" customHeight="1">
      <c r="B17" s="105" t="s">
        <v>60</v>
      </c>
      <c r="C17" s="110">
        <v>133652</v>
      </c>
      <c r="D17" s="114">
        <v>0</v>
      </c>
      <c r="E17" s="117">
        <v>133652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</row>
    <row r="18" spans="2:12" ht="24.95" customHeight="1">
      <c r="B18" s="106" t="s">
        <v>25</v>
      </c>
      <c r="C18" s="111">
        <f t="shared" ref="C18:L18" si="0">SUM(C6:C17)</f>
        <v>33596400</v>
      </c>
      <c r="D18" s="114">
        <f t="shared" si="0"/>
        <v>3213960</v>
      </c>
      <c r="E18" s="117">
        <f t="shared" si="0"/>
        <v>16624638</v>
      </c>
      <c r="F18" s="119">
        <f t="shared" si="0"/>
        <v>1893604</v>
      </c>
      <c r="G18" s="119">
        <f t="shared" si="0"/>
        <v>10656012</v>
      </c>
      <c r="H18" s="119">
        <f t="shared" si="0"/>
        <v>0</v>
      </c>
      <c r="I18" s="119">
        <f t="shared" si="0"/>
        <v>0</v>
      </c>
      <c r="J18" s="119">
        <f t="shared" si="0"/>
        <v>0</v>
      </c>
      <c r="K18" s="119">
        <f t="shared" si="0"/>
        <v>0</v>
      </c>
      <c r="L18" s="119">
        <f t="shared" si="0"/>
        <v>4422146</v>
      </c>
    </row>
    <row r="19" spans="2:12" ht="3.75" customHeight="1"/>
    <row r="20" spans="2:12" ht="12" customHeight="1"/>
    <row r="22" spans="2:12">
      <c r="E22" s="118"/>
    </row>
  </sheetData>
  <mergeCells count="8">
    <mergeCell ref="B4:B5"/>
    <mergeCell ref="C4:C5"/>
    <mergeCell ref="E4:E5"/>
    <mergeCell ref="F4:F5"/>
    <mergeCell ref="G4:G5"/>
    <mergeCell ref="H4:H5"/>
    <mergeCell ref="I4:I5"/>
    <mergeCell ref="L4:L5"/>
  </mergeCells>
  <phoneticPr fontId="3"/>
  <printOptions horizontalCentered="1"/>
  <pageMargins left="0.11811023622047245" right="0.11811023622047245" top="0.35433070866141736" bottom="0.15748031496062992" header="0.31496062992125984" footer="0.31496062992125984"/>
  <pageSetup paperSize="9" scale="123" fitToWidth="1" fitToHeight="1" orientation="landscape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17"/>
  <sheetViews>
    <sheetView showGridLines="0" view="pageBreakPreview" zoomScale="110" zoomScaleNormal="80" zoomScaleSheetLayoutView="110" workbookViewId="0"/>
  </sheetViews>
  <sheetFormatPr defaultRowHeight="13.5"/>
  <cols>
    <col min="1" max="1" width="5.875" style="125" customWidth="1"/>
    <col min="2" max="2" width="20.625" style="125" customWidth="1"/>
    <col min="3" max="11" width="11.625" style="125" customWidth="1"/>
    <col min="12" max="12" width="0.875" style="125" customWidth="1"/>
    <col min="13" max="13" width="13.625" style="125" customWidth="1"/>
    <col min="14" max="14" width="11.75" bestFit="1" customWidth="1"/>
  </cols>
  <sheetData>
    <row r="1" spans="1:14" s="125" customFormat="1" ht="46.5" customHeight="1"/>
    <row r="2" spans="1:14" s="125" customFormat="1" ht="19.5" customHeight="1">
      <c r="B2" s="127" t="s">
        <v>91</v>
      </c>
      <c r="C2" s="133"/>
      <c r="D2" s="133"/>
      <c r="E2" s="133"/>
      <c r="F2" s="133"/>
      <c r="G2" s="133"/>
      <c r="H2" s="133"/>
      <c r="I2" s="133"/>
      <c r="J2" s="146" t="s">
        <v>199</v>
      </c>
      <c r="K2" s="133"/>
      <c r="L2" s="133"/>
    </row>
    <row r="3" spans="1:14" s="125" customFormat="1" ht="27" customHeight="1">
      <c r="B3" s="128" t="s">
        <v>114</v>
      </c>
      <c r="C3" s="134" t="s">
        <v>138</v>
      </c>
      <c r="D3" s="140" t="s">
        <v>105</v>
      </c>
      <c r="E3" s="140" t="s">
        <v>120</v>
      </c>
      <c r="F3" s="140" t="s">
        <v>140</v>
      </c>
      <c r="G3" s="140" t="s">
        <v>141</v>
      </c>
      <c r="H3" s="140" t="s">
        <v>142</v>
      </c>
      <c r="I3" s="140" t="s">
        <v>143</v>
      </c>
      <c r="J3" s="140" t="s">
        <v>144</v>
      </c>
      <c r="K3" s="151"/>
    </row>
    <row r="4" spans="1:14" s="125" customFormat="1" ht="18" customHeight="1">
      <c r="B4" s="129"/>
      <c r="C4" s="135"/>
      <c r="D4" s="141"/>
      <c r="E4" s="141"/>
      <c r="F4" s="141"/>
      <c r="G4" s="141"/>
      <c r="H4" s="141"/>
      <c r="I4" s="141"/>
      <c r="J4" s="141"/>
      <c r="K4" s="152"/>
    </row>
    <row r="5" spans="1:14" s="125" customFormat="1" ht="30" customHeight="1">
      <c r="B5" s="130">
        <v>33596400</v>
      </c>
      <c r="C5" s="136">
        <v>33323051</v>
      </c>
      <c r="D5" s="142">
        <v>250875</v>
      </c>
      <c r="E5" s="142">
        <v>0</v>
      </c>
      <c r="F5" s="142">
        <v>0</v>
      </c>
      <c r="G5" s="142">
        <v>9982</v>
      </c>
      <c r="H5" s="142">
        <v>4139</v>
      </c>
      <c r="I5" s="142">
        <v>8353</v>
      </c>
      <c r="J5" s="150">
        <v>2.8900000000000002e-003</v>
      </c>
      <c r="K5" s="153"/>
      <c r="M5" s="154" t="b">
        <f>B5=SUM(C5:I5)</f>
        <v>1</v>
      </c>
    </row>
    <row r="6" spans="1:14" s="125" customFormat="1">
      <c r="M6" s="154"/>
    </row>
    <row r="7" spans="1:14" s="125" customFormat="1"/>
    <row r="8" spans="1:14" s="125" customFormat="1" ht="19.5" customHeight="1">
      <c r="B8" s="127" t="s">
        <v>146</v>
      </c>
      <c r="C8" s="133"/>
      <c r="D8" s="133"/>
      <c r="E8" s="133"/>
      <c r="F8" s="133"/>
      <c r="G8" s="133"/>
      <c r="H8" s="133"/>
      <c r="I8" s="133"/>
      <c r="J8" s="133"/>
      <c r="K8" s="146" t="s">
        <v>229</v>
      </c>
    </row>
    <row r="9" spans="1:14" s="125" customFormat="1">
      <c r="B9" s="128" t="s">
        <v>114</v>
      </c>
      <c r="C9" s="134" t="s">
        <v>148</v>
      </c>
      <c r="D9" s="140" t="s">
        <v>149</v>
      </c>
      <c r="E9" s="140" t="s">
        <v>150</v>
      </c>
      <c r="F9" s="140" t="s">
        <v>125</v>
      </c>
      <c r="G9" s="140" t="s">
        <v>127</v>
      </c>
      <c r="H9" s="140" t="s">
        <v>32</v>
      </c>
      <c r="I9" s="140" t="s">
        <v>151</v>
      </c>
      <c r="J9" s="140" t="s">
        <v>152</v>
      </c>
      <c r="K9" s="140" t="s">
        <v>153</v>
      </c>
    </row>
    <row r="10" spans="1:14" s="125" customFormat="1">
      <c r="B10" s="129"/>
      <c r="C10" s="135"/>
      <c r="D10" s="141"/>
      <c r="E10" s="141"/>
      <c r="F10" s="141"/>
      <c r="G10" s="141"/>
      <c r="H10" s="141"/>
      <c r="I10" s="141"/>
      <c r="J10" s="141"/>
      <c r="K10" s="141"/>
      <c r="M10" s="154"/>
    </row>
    <row r="11" spans="1:14" s="125" customFormat="1" ht="34.15" customHeight="1">
      <c r="B11" s="130">
        <v>33596400</v>
      </c>
      <c r="C11" s="136">
        <v>3213960</v>
      </c>
      <c r="D11" s="142">
        <v>3266732</v>
      </c>
      <c r="E11" s="142">
        <v>3307338</v>
      </c>
      <c r="F11" s="142">
        <v>3225234</v>
      </c>
      <c r="G11" s="142">
        <v>3002713</v>
      </c>
      <c r="H11" s="142">
        <v>11848710</v>
      </c>
      <c r="I11" s="142">
        <v>4574921</v>
      </c>
      <c r="J11" s="142">
        <v>1137428</v>
      </c>
      <c r="K11" s="142">
        <v>19364</v>
      </c>
      <c r="M11" s="154" t="b">
        <f>B11=SUM(C11:K11)</f>
        <v>1</v>
      </c>
      <c r="N11" s="154"/>
    </row>
    <row r="12" spans="1:14" s="125" customFormat="1">
      <c r="A12" s="126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26"/>
      <c r="M12" s="154"/>
    </row>
    <row r="13" spans="1:14" s="125" customFormat="1">
      <c r="A13" s="126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26"/>
      <c r="M13" s="154"/>
    </row>
    <row r="14" spans="1:14" s="125" customFormat="1" ht="19.5" customHeight="1">
      <c r="B14" s="127" t="s">
        <v>154</v>
      </c>
      <c r="E14" s="133"/>
      <c r="F14" s="133"/>
      <c r="G14" s="133"/>
      <c r="H14" s="146" t="s">
        <v>199</v>
      </c>
    </row>
    <row r="15" spans="1:14" s="125" customFormat="1" ht="13.15" customHeight="1">
      <c r="B15" s="128" t="s">
        <v>80</v>
      </c>
      <c r="C15" s="137" t="s">
        <v>155</v>
      </c>
      <c r="D15" s="143"/>
      <c r="E15" s="143"/>
      <c r="F15" s="143"/>
      <c r="G15" s="143"/>
      <c r="H15" s="147"/>
    </row>
    <row r="16" spans="1:14" ht="20.25" customHeight="1">
      <c r="B16" s="129"/>
      <c r="C16" s="138"/>
      <c r="D16" s="144"/>
      <c r="E16" s="144"/>
      <c r="F16" s="144"/>
      <c r="G16" s="144"/>
      <c r="H16" s="148"/>
    </row>
    <row r="17" spans="2:8" ht="32.450000000000003" customHeight="1">
      <c r="B17" s="132">
        <v>0</v>
      </c>
      <c r="C17" s="139" t="s">
        <v>186</v>
      </c>
      <c r="D17" s="145"/>
      <c r="E17" s="145"/>
      <c r="F17" s="145"/>
      <c r="G17" s="145"/>
      <c r="H17" s="149"/>
    </row>
  </sheetData>
  <mergeCells count="23">
    <mergeCell ref="C17:H1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5:B16"/>
    <mergeCell ref="C15:H16"/>
  </mergeCells>
  <phoneticPr fontId="3"/>
  <printOptions horizontalCentered="1"/>
  <pageMargins left="0.19685039370078741" right="0.19685039370078741" top="0.27559055118110237" bottom="0.19685039370078741" header="0.59055118110236227" footer="0.39370078740157483"/>
  <pageSetup paperSize="9" scale="110" fitToWidth="1" fitToHeight="1" orientation="landscape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8"/>
  <sheetViews>
    <sheetView showGridLines="0" view="pageBreakPreview" zoomScale="110" zoomScaleSheetLayoutView="110" workbookViewId="0">
      <selection activeCell="G11" sqref="G11"/>
    </sheetView>
  </sheetViews>
  <sheetFormatPr defaultRowHeight="13.5"/>
  <cols>
    <col min="1" max="1" width="5.125" customWidth="1"/>
    <col min="2" max="7" width="16.625" customWidth="1"/>
    <col min="8" max="8" width="0.875" customWidth="1"/>
  </cols>
  <sheetData>
    <row r="1" spans="2:7" ht="49.5" customHeight="1"/>
    <row r="2" spans="2:7" ht="15.75" customHeight="1">
      <c r="B2" s="155" t="s">
        <v>157</v>
      </c>
      <c r="G2" s="156" t="s">
        <v>199</v>
      </c>
    </row>
    <row r="3" spans="2:7" s="44" customFormat="1" ht="23.1" customHeight="1">
      <c r="B3" s="63" t="s">
        <v>33</v>
      </c>
      <c r="C3" s="63" t="s">
        <v>160</v>
      </c>
      <c r="D3" s="63" t="s">
        <v>161</v>
      </c>
      <c r="E3" s="77" t="s">
        <v>162</v>
      </c>
      <c r="F3" s="83"/>
      <c r="G3" s="63" t="s">
        <v>163</v>
      </c>
    </row>
    <row r="4" spans="2:7" s="44" customFormat="1" ht="23.1" customHeight="1">
      <c r="B4" s="72"/>
      <c r="C4" s="72"/>
      <c r="D4" s="72"/>
      <c r="E4" s="88" t="s">
        <v>164</v>
      </c>
      <c r="F4" s="88" t="s">
        <v>166</v>
      </c>
      <c r="G4" s="72"/>
    </row>
    <row r="5" spans="2:7" s="44" customFormat="1" ht="27" customHeight="1">
      <c r="B5" s="74" t="s">
        <v>216</v>
      </c>
      <c r="C5" s="62">
        <v>5157970</v>
      </c>
      <c r="D5" s="62">
        <v>1707</v>
      </c>
      <c r="E5" s="62">
        <v>33193</v>
      </c>
      <c r="F5" s="62"/>
      <c r="G5" s="62">
        <f>C5+D5-E5</f>
        <v>5126484</v>
      </c>
    </row>
    <row r="6" spans="2:7" s="44" customFormat="1" ht="27" customHeight="1">
      <c r="B6" s="74" t="s">
        <v>230</v>
      </c>
      <c r="C6" s="62">
        <v>383266</v>
      </c>
      <c r="D6" s="62">
        <v>368317</v>
      </c>
      <c r="E6" s="62">
        <v>383266</v>
      </c>
      <c r="F6" s="62"/>
      <c r="G6" s="62">
        <f>C6+D6-E6</f>
        <v>368317</v>
      </c>
    </row>
    <row r="7" spans="2:7" s="44" customFormat="1" ht="27" customHeight="1">
      <c r="B7" s="74" t="s">
        <v>45</v>
      </c>
      <c r="C7" s="62">
        <v>25711</v>
      </c>
      <c r="D7" s="62">
        <v>0</v>
      </c>
      <c r="E7" s="62">
        <v>4085</v>
      </c>
      <c r="F7" s="62"/>
      <c r="G7" s="62">
        <f>C7+D7-E7</f>
        <v>21626</v>
      </c>
    </row>
    <row r="8" spans="2:7" s="44" customFormat="1" ht="29.1" customHeight="1">
      <c r="B8" s="55" t="s">
        <v>25</v>
      </c>
      <c r="C8" s="62">
        <f>SUM(C5:C7)</f>
        <v>5566947</v>
      </c>
      <c r="D8" s="62">
        <f>SUM(D5:D7)</f>
        <v>370024</v>
      </c>
      <c r="E8" s="62">
        <f>SUM(E5:E7)</f>
        <v>420544</v>
      </c>
      <c r="F8" s="62">
        <f>SUM(F5:F7)</f>
        <v>0</v>
      </c>
      <c r="G8" s="62">
        <f>SUM(G5:G7)</f>
        <v>5516427</v>
      </c>
    </row>
    <row r="9" spans="2:7" ht="5.25" customHeight="1"/>
  </sheetData>
  <mergeCells count="5">
    <mergeCell ref="E3:F3"/>
    <mergeCell ref="B3:B4"/>
    <mergeCell ref="C3:C4"/>
    <mergeCell ref="D3:D4"/>
    <mergeCell ref="G3:G4"/>
  </mergeCells>
  <phoneticPr fontId="3"/>
  <printOptions horizontalCentered="1"/>
  <pageMargins left="0.19685039370078741" right="0.11811023622047245" top="0.35433070866141736" bottom="0.35433070866141736" header="0.31496062992125984" footer="0.31496062992125984"/>
  <pageSetup paperSize="9" scale="1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有形固定資産</vt:lpstr>
      <vt:lpstr>投資及び出資金の明細</vt:lpstr>
      <vt:lpstr>基金</vt:lpstr>
      <vt:lpstr>貸付金</vt:lpstr>
      <vt:lpstr>未収金及び長期延滞債権</vt:lpstr>
      <vt:lpstr>長期延滞債権及び未収金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HC01014</cp:lastModifiedBy>
  <cp:lastPrinted>2017-11-27T04:42:20Z</cp:lastPrinted>
  <dcterms:created xsi:type="dcterms:W3CDTF">2014-03-27T08:10:30Z</dcterms:created>
  <dcterms:modified xsi:type="dcterms:W3CDTF">2023-03-10T05:02:25Z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2023-03-10T05:02:25Z</vt:filetime>
  </property>
</Properties>
</file>